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B+B1" sheetId="11" r:id="rId1"/>
  </sheets>
  <definedNames>
    <definedName name="_xlnm.Print_Area" localSheetId="0">'KAT B+B1'!$A$1:$K$86</definedName>
  </definedNames>
  <calcPr calcId="145621"/>
</workbook>
</file>

<file path=xl/calcChain.xml><?xml version="1.0" encoding="utf-8"?>
<calcChain xmlns="http://schemas.openxmlformats.org/spreadsheetml/2006/main">
  <c r="K47" i="11" l="1"/>
  <c r="K46" i="11"/>
  <c r="K44" i="11"/>
  <c r="K43" i="11"/>
  <c r="K42" i="11"/>
  <c r="K41" i="11"/>
  <c r="K40" i="11"/>
  <c r="K39" i="11"/>
  <c r="K38" i="11"/>
  <c r="K37" i="11"/>
  <c r="K36" i="11"/>
  <c r="K34" i="11"/>
  <c r="K33" i="11"/>
  <c r="K30" i="11"/>
  <c r="K28" i="11"/>
  <c r="K27" i="11"/>
  <c r="K25" i="11"/>
  <c r="K8" i="11"/>
  <c r="I47" i="11"/>
  <c r="I46" i="11"/>
  <c r="I44" i="11"/>
  <c r="I43" i="11"/>
  <c r="I42" i="11"/>
  <c r="I41" i="11"/>
  <c r="I40" i="11"/>
  <c r="I39" i="11"/>
  <c r="I38" i="11"/>
  <c r="I37" i="11"/>
  <c r="I36" i="11"/>
  <c r="I34" i="11"/>
  <c r="I33" i="11"/>
  <c r="I30" i="11"/>
  <c r="I27" i="11"/>
  <c r="I25" i="11"/>
  <c r="I8" i="11"/>
  <c r="K13" i="11" l="1"/>
  <c r="K15" i="11"/>
  <c r="K18" i="11"/>
  <c r="K20" i="11" s="1"/>
  <c r="K9" i="11"/>
  <c r="K10" i="11" s="1"/>
  <c r="K12" i="11"/>
  <c r="K14" i="11"/>
  <c r="K16" i="11"/>
  <c r="K22" i="11" s="1"/>
  <c r="K48" i="11" s="1"/>
  <c r="I18" i="11"/>
  <c r="I20" i="11" s="1"/>
  <c r="I22" i="11" s="1"/>
  <c r="I48" i="11" s="1"/>
  <c r="I13" i="11"/>
  <c r="I16" i="11"/>
  <c r="I12" i="11"/>
  <c r="I9" i="11"/>
  <c r="I10" i="11" s="1"/>
  <c r="I15" i="11"/>
  <c r="I14" i="11"/>
  <c r="K77" i="11" l="1"/>
  <c r="K79" i="11" s="1"/>
  <c r="K68" i="11"/>
  <c r="K75" i="11"/>
  <c r="I77" i="11"/>
  <c r="I79" i="11" s="1"/>
  <c r="I68" i="11"/>
  <c r="I75" i="11"/>
  <c r="F16" i="11"/>
  <c r="F18" i="11" s="1"/>
  <c r="K26" i="11"/>
  <c r="K29" i="11"/>
  <c r="I32" i="11"/>
  <c r="I26" i="11"/>
  <c r="I28" i="11"/>
  <c r="I29" i="11"/>
  <c r="F75" i="11"/>
  <c r="F68" i="11"/>
  <c r="E75" i="11"/>
  <c r="E68" i="11"/>
  <c r="E77" i="11" s="1"/>
  <c r="K32" i="11"/>
  <c r="K81" i="11" l="1"/>
  <c r="K83" i="11"/>
  <c r="I81" i="11"/>
  <c r="I83" i="11"/>
  <c r="F43" i="11"/>
  <c r="F44" i="11" s="1"/>
  <c r="F77" i="11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<sst xmlns="http://schemas.openxmlformats.org/spreadsheetml/2006/main" count="170" uniqueCount="125">
  <si>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</si>
  <si>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</si>
  <si>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</si>
  <si>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</si>
  <si>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</si>
  <si>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</si>
  <si>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</si>
  <si>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</si>
  <si>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</si>
  <si>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</si>
  <si>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</si>
  <si>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</si>
  <si>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</si>
  <si>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</si>
  <si>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</si>
  <si>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</si>
  <si>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</si>
  <si>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</si>
  <si>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</si>
  <si>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</si>
  <si>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</si>
  <si>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</si>
  <si>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</si>
  <si>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</si>
  <si>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</si>
  <si>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</si>
  <si>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</si>
  <si>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</si>
  <si>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</si>
  <si>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</si>
  <si>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</si>
  <si>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</si>
  <si>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</si>
  <si>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</si>
  <si>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</si>
  <si>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</si>
  <si>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</si>
  <si>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</si>
  <si>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</si>
  <si>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</si>
  <si>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</si>
  <si>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</si>
  <si>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</si>
  <si>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</si>
  <si>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</si>
  <si>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</si>
  <si>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</si>
  <si>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</si>
  <si>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</si>
  <si>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</si>
  <si>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</si>
  <si>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</si>
  <si>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</si>
  <si>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</si>
  <si>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</si>
  <si>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</si>
  <si>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</si>
  <si>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</si>
  <si>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</si>
  <si>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</si>
  <si>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</si>
  <si>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</si>
  <si>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5/5</t>
  </si>
  <si>
    <t>BG 5/18</t>
  </si>
  <si>
    <t>Beispielkalkulation: Verrechnungsstundensatz Leistungskategorie B und B1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</si>
  <si>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</si>
  <si>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</si>
  <si>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</si>
  <si>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</si>
  <si>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</si>
  <si>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</si>
  <si>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</si>
  <si>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</si>
  <si>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</si>
  <si>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</si>
  <si>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</si>
  <si>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</si>
  <si>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</si>
  <si>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</si>
  <si>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</si>
  <si>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</si>
  <si>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</si>
  <si>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</si>
  <si>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</si>
  <si>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</si>
  <si>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</si>
  <si>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</si>
  <si>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</si>
  <si>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</si>
  <si>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</si>
  <si>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</si>
  <si>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</si>
  <si>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</si>
  <si>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</si>
  <si>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</si>
  <si>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</si>
  <si>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</si>
  <si>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</si>
  <si>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</si>
  <si>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</si>
  <si>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</si>
  <si>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</si>
  <si>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</si>
  <si>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</si>
  <si>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</si>
  <si>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</si>
  <si>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nnach Algemeinen Regelungen: 
Stundensatz 
85 -120  bzw. 
90 - 120 Euro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</si>
  <si>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</si>
  <si>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</si>
  <si>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</si>
  <si>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</si>
  <si>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</si>
  <si>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</si>
  <si>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</si>
  <si>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</si>
  <si>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</si>
  <si>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</si>
  <si>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</si>
  <si>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</si>
  <si>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</si>
  <si>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</si>
  <si>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r>
      <t xml:space="preserve">nach Kollektivvertrag 01.01.2014: 
</t>
    </r>
    <r>
      <rPr>
        <sz val="10"/>
        <color theme="1"/>
        <rFont val="Arial"/>
        <family val="2"/>
      </rPr>
      <t>Beschäftigungsgruppe 5 im Jahr 5 bis 
Beschäftigungsgruppe 5 im Jahr 18</t>
    </r>
  </si>
  <si>
    <t>auf Basis Kollektivvertrag 01.01.2014</t>
  </si>
  <si>
    <t xml:space="preserve">Version 6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</si>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</sst>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949" y="68035"/>
          <a:ext cx="3592360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2" name="Textfeld 1"/>
        <xdr:cNvSpPr txBox="1"/>
      </xdr:nvSpPr>
      <xdr:spPr>
        <a:xfrm>
          <a:off x="8532477" y="899192"/>
          <a:ext cx="2398861" cy="1319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5" name="Textfeld 4"/>
        <xdr:cNvSpPr txBox="1"/>
      </xdr:nvSpPr>
      <xdr:spPr>
        <a:xfrm>
          <a:off x="9280073" y="1455964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22" zoomScale="55" zoomScaleNormal="85" zoomScaleSheetLayoutView="55" zoomScalePageLayoutView="70" workbookViewId="0">
      <selection activeCell="G55" sqref="G55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64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121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62</v>
      </c>
      <c r="J5" s="86"/>
      <c r="K5" s="87" t="s">
        <v>63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2979</v>
      </c>
      <c r="J7" s="36" t="s">
        <v>101</v>
      </c>
      <c r="K7" s="149">
        <v>3674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101</v>
      </c>
      <c r="I8" s="125">
        <f>ROUND(I7*(1+F8),2)</f>
        <v>3872.7</v>
      </c>
      <c r="J8" s="173" t="s">
        <v>101</v>
      </c>
      <c r="K8" s="127">
        <f>ROUND(K7*(1+F8),)</f>
        <v>4776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894.39</v>
      </c>
      <c r="J9" s="36" t="s">
        <v>101</v>
      </c>
      <c r="K9" s="149">
        <f>ROUND(K8/F9,2)</f>
        <v>1103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22.36</v>
      </c>
      <c r="J10" s="72" t="s">
        <v>101</v>
      </c>
      <c r="K10" s="95">
        <f>ROUND(K9/F10,2)</f>
        <v>27.58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845.41</v>
      </c>
      <c r="J12" s="72" t="s">
        <v>101</v>
      </c>
      <c r="K12" s="95">
        <f>ROUND($K$8*F12,2)</f>
        <v>1042.5999999999999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174.27</v>
      </c>
      <c r="J13" s="72" t="s">
        <v>101</v>
      </c>
      <c r="K13" s="95">
        <f>ROUND($K$8*F13,2)</f>
        <v>214.92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116.18</v>
      </c>
      <c r="J14" s="72" t="s">
        <v>101</v>
      </c>
      <c r="K14" s="95">
        <f>ROUND($K$8*F14,2)</f>
        <v>143.28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59.25</v>
      </c>
      <c r="J15" s="72" t="s">
        <v>101</v>
      </c>
      <c r="K15" s="95">
        <f>ROUND($K$8*F15,2)</f>
        <v>73.069999999999993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1195.1199999999999</v>
      </c>
      <c r="J16" s="126" t="s">
        <v>101</v>
      </c>
      <c r="K16" s="132">
        <f>ROUND($K$8*F16,2)</f>
        <v>1473.87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1158.71</v>
      </c>
      <c r="J18" s="72" t="s">
        <v>101</v>
      </c>
      <c r="K18" s="95">
        <f>ROUND($K$8*F18,2)</f>
        <v>1428.98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10062.82</v>
      </c>
      <c r="J20" s="50" t="s">
        <v>101</v>
      </c>
      <c r="K20" s="121">
        <f>ROUND((K8+K18)*2,2)</f>
        <v>12409.96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5906.39</v>
      </c>
      <c r="J22" s="63"/>
      <c r="K22" s="123">
        <f>ROUND(((K8+K16)*12+K20)/12,2)</f>
        <v>7284.03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3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ROUND(SUM(K36:K42),3)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57.53</v>
      </c>
      <c r="J48" s="110" t="s">
        <v>101</v>
      </c>
      <c r="K48" s="108">
        <f>ROUND(K22/K47,2)</f>
        <v>70.95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39.119999999999997</v>
      </c>
      <c r="J68" s="54"/>
      <c r="K68" s="170">
        <f>ROUND(F68*K48,2)</f>
        <v>48.25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8.0500000000000007</v>
      </c>
      <c r="J75" s="147"/>
      <c r="K75" s="148">
        <f>ROUND(F75*K48,2)</f>
        <v>9.93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47.17</v>
      </c>
      <c r="J77" s="147"/>
      <c r="K77" s="148">
        <f>ROUND(F77*K48,2)</f>
        <v>58.18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104.7</v>
      </c>
      <c r="J79" s="79"/>
      <c r="K79" s="104">
        <f>ROUND(K48+K77,2)</f>
        <v>129.13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10749.55</v>
      </c>
      <c r="J81" s="191"/>
      <c r="K81" s="108">
        <f>ROUND(K79*K47,2)</f>
        <v>13257.78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128990.39999999999</v>
      </c>
      <c r="J83" s="193"/>
      <c r="K83" s="99">
        <f>ROUND(K79*K46,2)</f>
        <v>159088.16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B+B1</vt:lpstr>
      <vt:lpstr>'KAT B+B1'!Druckbereich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2014-10-08T11:51:51Z</dcterms:modified>
</cp:coreProperties>
</file>