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drawings/drawing2.xml" ContentType="application/vnd.openxmlformats-officedocument.drawing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drawings/drawing3.xml" ContentType="application/vnd.openxmlformats-officedocument.drawing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drawings/drawing4.xml" ContentType="application/vnd.openxmlformats-officedocument.drawing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https://hlw.pmtools.eu/storage/DOK-ROOT/WEB-DOK/G233/"/>
    </mc:Choice>
  </mc:AlternateContent>
  <xr:revisionPtr revIDLastSave="0" documentId="13_ncr:1_{50F748C6-B262-4828-98A3-9639E8C03DAC}" xr6:coauthVersionLast="47" xr6:coauthVersionMax="47" xr10:uidLastSave="{00000000-0000-0000-0000-000000000000}"/>
  <bookViews>
    <workbookView xWindow="-28920" yWindow="-120" windowWidth="29040" windowHeight="15840" tabRatio="749" xr2:uid="{24AA41D7-291B-4DDE-B967-0ED2CF89CACB}"/>
  </bookViews>
  <sheets>
    <sheet name="ABA Kanal - BMGL" sheetId="58" r:id="rId1"/>
    <sheet name="Tabelle ABA Kanal" sheetId="62" state="hidden" r:id="rId2"/>
    <sheet name="_" sheetId="63" r:id="rId3"/>
    <sheet name="ARA Kläranlagen - BMGL" sheetId="73" r:id="rId4"/>
    <sheet name="Tabelle ARA Kläranlagen" sheetId="65" state="hidden" r:id="rId5"/>
    <sheet name="__" sheetId="69" r:id="rId6"/>
    <sheet name="WVA Wasserversorgung - BMGL" sheetId="74" r:id="rId7"/>
    <sheet name="Tabelle Wasserversorgung" sheetId="66" state="hidden" r:id="rId8"/>
    <sheet name="____" sheetId="71" r:id="rId9"/>
    <sheet name="WBA Wasserbau - BMGL" sheetId="75" r:id="rId10"/>
    <sheet name="Tabelle Wasserbau" sheetId="68" state="hidden" r:id="rId11"/>
    <sheet name="Basisdaten für dropdown" sheetId="60" state="hidden" r:id="rId12"/>
  </sheets>
  <definedNames>
    <definedName name="_xlnm.Print_Area" localSheetId="0">'ABA Kanal - BMGL'!$A$1:$K$81</definedName>
    <definedName name="_xlnm.Print_Area" localSheetId="3">'ARA Kläranlagen - BMGL'!$A$1:$K$81</definedName>
    <definedName name="_xlnm.Print_Area" localSheetId="9">'WBA Wasserbau - BMGL'!$A$1:$K$81</definedName>
    <definedName name="_xlnm.Print_Area" localSheetId="6">'WVA Wasserversorgung - BMGL'!$A$1:$K$81</definedName>
    <definedName name="_xlnm.Print_Titles" localSheetId="0">'ABA Kanal - BMGL'!$A:$D,'ABA Kanal - BMGL'!$2:$2</definedName>
    <definedName name="_xlnm.Print_Titles" localSheetId="3">'ARA Kläranlagen - BMGL'!$A:$D,'ARA Kläranlagen - BMGL'!$3:$3</definedName>
    <definedName name="_xlnm.Print_Titles" localSheetId="6">'WVA Wasserversorgung - BMGL'!$A:$D,'WVA Wasserversorgung - BMGL'!$3:$3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3" i="58" l="1"/>
  <c r="E67" i="58"/>
  <c r="E67" i="73"/>
  <c r="E67" i="74"/>
  <c r="E67" i="75"/>
  <c r="G34" i="74"/>
  <c r="G34" i="58"/>
  <c r="G34" i="75" l="1"/>
  <c r="G33" i="75" s="1"/>
  <c r="G44" i="75" s="1"/>
  <c r="J69" i="75"/>
  <c r="G67" i="75"/>
  <c r="J25" i="75"/>
  <c r="G23" i="75"/>
  <c r="F21" i="75" s="1"/>
  <c r="J21" i="75"/>
  <c r="J19" i="75"/>
  <c r="J17" i="75"/>
  <c r="J15" i="75"/>
  <c r="J13" i="75"/>
  <c r="J11" i="75"/>
  <c r="J9" i="75"/>
  <c r="J7" i="75"/>
  <c r="J5" i="75"/>
  <c r="G33" i="74"/>
  <c r="G44" i="74" s="1"/>
  <c r="G50" i="74" s="1"/>
  <c r="J69" i="74"/>
  <c r="G67" i="74"/>
  <c r="J25" i="74"/>
  <c r="G23" i="74"/>
  <c r="F21" i="74" s="1"/>
  <c r="J21" i="74"/>
  <c r="J19" i="74"/>
  <c r="J17" i="74"/>
  <c r="J15" i="74"/>
  <c r="J13" i="74"/>
  <c r="J11" i="74"/>
  <c r="J9" i="74"/>
  <c r="J7" i="74"/>
  <c r="J5" i="74"/>
  <c r="G34" i="73"/>
  <c r="G33" i="73" s="1"/>
  <c r="J69" i="73"/>
  <c r="G67" i="73"/>
  <c r="J25" i="73"/>
  <c r="G23" i="73"/>
  <c r="F17" i="73" s="1"/>
  <c r="J21" i="73"/>
  <c r="J19" i="73"/>
  <c r="J17" i="73"/>
  <c r="J15" i="73"/>
  <c r="J13" i="73"/>
  <c r="J11" i="73"/>
  <c r="J9" i="73"/>
  <c r="J7" i="73"/>
  <c r="J5" i="73"/>
  <c r="G73" i="68"/>
  <c r="G72" i="68"/>
  <c r="G71" i="68"/>
  <c r="G70" i="68"/>
  <c r="G69" i="68"/>
  <c r="G68" i="68"/>
  <c r="G67" i="68"/>
  <c r="G66" i="68"/>
  <c r="H66" i="68"/>
  <c r="G65" i="68"/>
  <c r="G64" i="68"/>
  <c r="H64" i="68"/>
  <c r="I64" i="68" s="1"/>
  <c r="G63" i="68"/>
  <c r="G62" i="68"/>
  <c r="G61" i="68"/>
  <c r="G60" i="68"/>
  <c r="G59" i="68"/>
  <c r="G58" i="68"/>
  <c r="G57" i="68"/>
  <c r="H57" i="68" s="1"/>
  <c r="G56" i="68"/>
  <c r="G55" i="68"/>
  <c r="G54" i="68"/>
  <c r="G53" i="68"/>
  <c r="H53" i="68"/>
  <c r="I53" i="68" s="1"/>
  <c r="G52" i="68"/>
  <c r="G51" i="68"/>
  <c r="G50" i="68"/>
  <c r="H50" i="68" s="1"/>
  <c r="G49" i="68"/>
  <c r="G48" i="68"/>
  <c r="G47" i="68"/>
  <c r="G46" i="68"/>
  <c r="G45" i="68"/>
  <c r="G44" i="68"/>
  <c r="G43" i="68"/>
  <c r="G42" i="68"/>
  <c r="G41" i="68"/>
  <c r="G40" i="68"/>
  <c r="G39" i="68"/>
  <c r="G38" i="68"/>
  <c r="G37" i="68"/>
  <c r="G36" i="68"/>
  <c r="G35" i="68"/>
  <c r="G34" i="68"/>
  <c r="H34" i="68"/>
  <c r="G33" i="68"/>
  <c r="G32" i="68"/>
  <c r="H32" i="68"/>
  <c r="I32" i="68" s="1"/>
  <c r="G31" i="68"/>
  <c r="G30" i="68"/>
  <c r="G29" i="68"/>
  <c r="G28" i="68"/>
  <c r="H28" i="68" s="1"/>
  <c r="I28" i="68" s="1"/>
  <c r="G27" i="68"/>
  <c r="G26" i="68"/>
  <c r="H26" i="68"/>
  <c r="I26" i="68"/>
  <c r="G25" i="68"/>
  <c r="G24" i="68"/>
  <c r="G23" i="68"/>
  <c r="G22" i="68"/>
  <c r="H22" i="68" s="1"/>
  <c r="G21" i="68"/>
  <c r="I21" i="68"/>
  <c r="G20" i="68"/>
  <c r="G19" i="68"/>
  <c r="G18" i="68"/>
  <c r="G17" i="68"/>
  <c r="G16" i="68"/>
  <c r="H16" i="68" s="1"/>
  <c r="G15" i="68"/>
  <c r="G14" i="68"/>
  <c r="G13" i="68"/>
  <c r="G12" i="68"/>
  <c r="G11" i="68"/>
  <c r="G10" i="68"/>
  <c r="G9" i="68"/>
  <c r="G8" i="68"/>
  <c r="G7" i="68"/>
  <c r="G6" i="68"/>
  <c r="B5" i="68"/>
  <c r="H21" i="68" s="1"/>
  <c r="G35" i="66"/>
  <c r="G34" i="66"/>
  <c r="G33" i="66"/>
  <c r="G32" i="66"/>
  <c r="G31" i="66"/>
  <c r="G30" i="66"/>
  <c r="G29" i="66"/>
  <c r="G28" i="66"/>
  <c r="G27" i="66"/>
  <c r="G26" i="66"/>
  <c r="G25" i="66"/>
  <c r="G24" i="66"/>
  <c r="G23" i="66"/>
  <c r="G22" i="66"/>
  <c r="G21" i="66"/>
  <c r="G20" i="66"/>
  <c r="G19" i="66"/>
  <c r="H19" i="66" s="1"/>
  <c r="G18" i="66"/>
  <c r="G17" i="66"/>
  <c r="G16" i="66"/>
  <c r="G15" i="66"/>
  <c r="G14" i="66"/>
  <c r="G13" i="66"/>
  <c r="G12" i="66"/>
  <c r="G11" i="66"/>
  <c r="G10" i="66"/>
  <c r="G9" i="66"/>
  <c r="G8" i="66"/>
  <c r="G7" i="66"/>
  <c r="G6" i="66"/>
  <c r="H6" i="66" s="1"/>
  <c r="B5" i="66"/>
  <c r="G51" i="65"/>
  <c r="G50" i="65"/>
  <c r="G49" i="65"/>
  <c r="G48" i="65"/>
  <c r="G47" i="65"/>
  <c r="G46" i="65"/>
  <c r="G45" i="65"/>
  <c r="G44" i="65"/>
  <c r="G43" i="65"/>
  <c r="G42" i="65"/>
  <c r="G41" i="65"/>
  <c r="G40" i="65"/>
  <c r="G39" i="65"/>
  <c r="G38" i="65"/>
  <c r="G37" i="65"/>
  <c r="G36" i="65"/>
  <c r="G35" i="65"/>
  <c r="G34" i="65"/>
  <c r="G33" i="65"/>
  <c r="G32" i="65"/>
  <c r="G31" i="65"/>
  <c r="G30" i="65"/>
  <c r="G29" i="65"/>
  <c r="G28" i="65"/>
  <c r="G27" i="65"/>
  <c r="G26" i="65"/>
  <c r="G25" i="65"/>
  <c r="G24" i="65"/>
  <c r="G23" i="65"/>
  <c r="G22" i="65"/>
  <c r="G21" i="65"/>
  <c r="G20" i="65"/>
  <c r="G19" i="65"/>
  <c r="G18" i="65"/>
  <c r="G17" i="65"/>
  <c r="G16" i="65"/>
  <c r="G15" i="65"/>
  <c r="G14" i="65"/>
  <c r="G13" i="65"/>
  <c r="G12" i="65"/>
  <c r="G11" i="65"/>
  <c r="G10" i="65"/>
  <c r="G9" i="65"/>
  <c r="G8" i="65"/>
  <c r="G7" i="65"/>
  <c r="G6" i="65"/>
  <c r="B5" i="65"/>
  <c r="H16" i="65" s="1"/>
  <c r="G55" i="62"/>
  <c r="G54" i="62"/>
  <c r="G53" i="62"/>
  <c r="BB31" i="62"/>
  <c r="G52" i="62"/>
  <c r="BA30" i="62"/>
  <c r="G51" i="62"/>
  <c r="G50" i="62"/>
  <c r="G49" i="62"/>
  <c r="G48" i="62"/>
  <c r="BB26" i="62" s="1"/>
  <c r="G47" i="62"/>
  <c r="G46" i="62"/>
  <c r="G45" i="62"/>
  <c r="BA23" i="62"/>
  <c r="G44" i="62"/>
  <c r="G43" i="62"/>
  <c r="G42" i="62"/>
  <c r="G41" i="62"/>
  <c r="AZ19" i="62" s="1"/>
  <c r="G40" i="62"/>
  <c r="G39" i="62"/>
  <c r="G38" i="62"/>
  <c r="G37" i="62"/>
  <c r="BA15" i="62"/>
  <c r="G36" i="62"/>
  <c r="G35" i="62"/>
  <c r="G34" i="62"/>
  <c r="AZ33" i="62"/>
  <c r="G33" i="62"/>
  <c r="G32" i="62"/>
  <c r="G31" i="62"/>
  <c r="G30" i="62"/>
  <c r="G29" i="62"/>
  <c r="G28" i="62"/>
  <c r="G27" i="62"/>
  <c r="BD26" i="62"/>
  <c r="BC26" i="62"/>
  <c r="BA26" i="62"/>
  <c r="AZ26" i="62"/>
  <c r="G26" i="62"/>
  <c r="G25" i="62"/>
  <c r="G24" i="62"/>
  <c r="BD23" i="62"/>
  <c r="AZ23" i="62"/>
  <c r="G23" i="62"/>
  <c r="G22" i="62"/>
  <c r="G21" i="62"/>
  <c r="G20" i="62"/>
  <c r="BB19" i="62"/>
  <c r="BA19" i="62"/>
  <c r="G19" i="62"/>
  <c r="G18" i="62"/>
  <c r="G17" i="62"/>
  <c r="G16" i="62"/>
  <c r="G15" i="62"/>
  <c r="H15" i="62" s="1"/>
  <c r="I15" i="62" s="1"/>
  <c r="G14" i="62"/>
  <c r="BB13" i="62"/>
  <c r="G13" i="62"/>
  <c r="G12" i="62"/>
  <c r="G11" i="62"/>
  <c r="BB12" i="62" s="1"/>
  <c r="G10" i="62"/>
  <c r="BC11" i="62"/>
  <c r="BB9" i="62"/>
  <c r="G9" i="62"/>
  <c r="G8" i="62"/>
  <c r="BD9" i="62"/>
  <c r="BD7" i="62"/>
  <c r="BC7" i="62"/>
  <c r="BB7" i="62"/>
  <c r="BA7" i="62"/>
  <c r="AZ7" i="62"/>
  <c r="G7" i="62"/>
  <c r="G6" i="62"/>
  <c r="B5" i="62"/>
  <c r="H6" i="62" s="1"/>
  <c r="I6" i="62" s="1"/>
  <c r="B6" i="68"/>
  <c r="B7" i="68"/>
  <c r="H12" i="68"/>
  <c r="I16" i="68"/>
  <c r="H44" i="68"/>
  <c r="I44" i="68"/>
  <c r="H14" i="68"/>
  <c r="I22" i="68"/>
  <c r="H24" i="68"/>
  <c r="I24" i="68"/>
  <c r="H33" i="68"/>
  <c r="I33" i="68"/>
  <c r="H47" i="68"/>
  <c r="I47" i="68"/>
  <c r="H58" i="68"/>
  <c r="I58" i="68"/>
  <c r="H68" i="68"/>
  <c r="I68" i="68"/>
  <c r="H69" i="68"/>
  <c r="H17" i="62"/>
  <c r="H12" i="62"/>
  <c r="I12" i="62" s="1"/>
  <c r="BA12" i="62"/>
  <c r="H19" i="62"/>
  <c r="H8" i="62"/>
  <c r="BA11" i="62"/>
  <c r="H23" i="62"/>
  <c r="H14" i="62"/>
  <c r="B6" i="62"/>
  <c r="B7" i="62"/>
  <c r="AZ9" i="62"/>
  <c r="H16" i="62"/>
  <c r="H21" i="62"/>
  <c r="J41" i="62"/>
  <c r="H41" i="62"/>
  <c r="BD30" i="62"/>
  <c r="H30" i="62"/>
  <c r="H32" i="62"/>
  <c r="M16" i="68"/>
  <c r="I14" i="68"/>
  <c r="I12" i="68"/>
  <c r="J13" i="58"/>
  <c r="J9" i="58"/>
  <c r="J25" i="58"/>
  <c r="J21" i="58"/>
  <c r="J19" i="58"/>
  <c r="J17" i="58"/>
  <c r="J15" i="58"/>
  <c r="J11" i="58"/>
  <c r="G23" i="58"/>
  <c r="F17" i="58" s="1"/>
  <c r="J7" i="58"/>
  <c r="J5" i="58"/>
  <c r="J69" i="58"/>
  <c r="G67" i="58"/>
  <c r="F7" i="74"/>
  <c r="F11" i="74"/>
  <c r="F5" i="73"/>
  <c r="F13" i="73"/>
  <c r="F11" i="73"/>
  <c r="F19" i="58"/>
  <c r="H15" i="66"/>
  <c r="H16" i="66"/>
  <c r="H34" i="62"/>
  <c r="BA16" i="62"/>
  <c r="BD16" i="62"/>
  <c r="BC16" i="62"/>
  <c r="BB16" i="62"/>
  <c r="AZ16" i="62"/>
  <c r="H38" i="62"/>
  <c r="BA32" i="62"/>
  <c r="BC32" i="62"/>
  <c r="H54" i="62"/>
  <c r="AZ32" i="62"/>
  <c r="H7" i="68"/>
  <c r="H15" i="68"/>
  <c r="H27" i="68"/>
  <c r="I27" i="68" s="1"/>
  <c r="H31" i="68"/>
  <c r="H39" i="68"/>
  <c r="J51" i="68"/>
  <c r="H55" i="68"/>
  <c r="H63" i="68"/>
  <c r="J63" i="68"/>
  <c r="H71" i="68"/>
  <c r="I71" i="68" s="1"/>
  <c r="J26" i="62"/>
  <c r="J11" i="62"/>
  <c r="BD13" i="62"/>
  <c r="AZ13" i="62"/>
  <c r="BC33" i="62"/>
  <c r="BB33" i="62"/>
  <c r="H55" i="62"/>
  <c r="BD33" i="62"/>
  <c r="BA33" i="62"/>
  <c r="BC9" i="62"/>
  <c r="BA9" i="62"/>
  <c r="H7" i="66"/>
  <c r="I7" i="66" s="1"/>
  <c r="AZ10" i="62"/>
  <c r="BC15" i="62"/>
  <c r="BC19" i="62"/>
  <c r="BD19" i="62"/>
  <c r="BC23" i="62"/>
  <c r="BB23" i="62"/>
  <c r="H45" i="62"/>
  <c r="H8" i="66"/>
  <c r="I8" i="66" s="1"/>
  <c r="H52" i="68"/>
  <c r="I52" i="68" s="1"/>
  <c r="H20" i="68"/>
  <c r="I20" i="68" s="1"/>
  <c r="H8" i="68"/>
  <c r="H48" i="68"/>
  <c r="I48" i="68"/>
  <c r="H36" i="68"/>
  <c r="H62" i="68"/>
  <c r="H72" i="68"/>
  <c r="H9" i="68"/>
  <c r="I9" i="68"/>
  <c r="H25" i="68"/>
  <c r="H29" i="68"/>
  <c r="H61" i="68"/>
  <c r="H65" i="68"/>
  <c r="H13" i="66"/>
  <c r="I13" i="66" s="1"/>
  <c r="H18" i="68"/>
  <c r="I18" i="68" s="1"/>
  <c r="H30" i="68"/>
  <c r="I30" i="68" s="1"/>
  <c r="H54" i="68"/>
  <c r="I54" i="68"/>
  <c r="I57" i="68"/>
  <c r="I8" i="68"/>
  <c r="I39" i="68"/>
  <c r="I55" i="68"/>
  <c r="I61" i="68"/>
  <c r="I29" i="68"/>
  <c r="I50" i="68"/>
  <c r="I7" i="68"/>
  <c r="I34" i="62"/>
  <c r="I25" i="68"/>
  <c r="I72" i="68"/>
  <c r="I36" i="68"/>
  <c r="I63" i="68"/>
  <c r="I31" i="68"/>
  <c r="I15" i="68"/>
  <c r="I65" i="68"/>
  <c r="I62" i="68"/>
  <c r="I16" i="66"/>
  <c r="BD25" i="62"/>
  <c r="I54" i="62"/>
  <c r="M15" i="68"/>
  <c r="M25" i="68"/>
  <c r="J33" i="68"/>
  <c r="M31" i="68"/>
  <c r="J62" i="68"/>
  <c r="M57" i="68"/>
  <c r="M9" i="68"/>
  <c r="J55" i="68"/>
  <c r="J9" i="68"/>
  <c r="M46" i="68"/>
  <c r="J68" i="68"/>
  <c r="M36" i="68"/>
  <c r="M72" i="68"/>
  <c r="M52" i="68"/>
  <c r="M58" i="68"/>
  <c r="J48" i="68"/>
  <c r="M14" i="68"/>
  <c r="J29" i="68"/>
  <c r="M34" i="68"/>
  <c r="J36" i="68"/>
  <c r="J71" i="68"/>
  <c r="J22" i="68"/>
  <c r="J37" i="68"/>
  <c r="J57" i="68"/>
  <c r="H11" i="66"/>
  <c r="H27" i="66"/>
  <c r="H35" i="66"/>
  <c r="I35" i="66" s="1"/>
  <c r="M11" i="68"/>
  <c r="H19" i="68"/>
  <c r="I19" i="68" s="1"/>
  <c r="J27" i="68"/>
  <c r="H35" i="68"/>
  <c r="I35" i="68" s="1"/>
  <c r="H43" i="68"/>
  <c r="H51" i="68"/>
  <c r="H59" i="68"/>
  <c r="J59" i="68"/>
  <c r="H67" i="68"/>
  <c r="M67" i="68"/>
  <c r="M30" i="68"/>
  <c r="H25" i="66"/>
  <c r="H30" i="66"/>
  <c r="H20" i="66"/>
  <c r="H23" i="66"/>
  <c r="I23" i="66" s="1"/>
  <c r="H31" i="66"/>
  <c r="H12" i="66"/>
  <c r="B6" i="66"/>
  <c r="B7" i="66"/>
  <c r="H29" i="66"/>
  <c r="H10" i="66"/>
  <c r="H28" i="66"/>
  <c r="H17" i="66"/>
  <c r="H32" i="66"/>
  <c r="I32" i="66" s="1"/>
  <c r="H22" i="66"/>
  <c r="H9" i="66"/>
  <c r="H33" i="66"/>
  <c r="H21" i="66"/>
  <c r="I21" i="66" s="1"/>
  <c r="M50" i="68"/>
  <c r="J58" i="68"/>
  <c r="BB20" i="62"/>
  <c r="BA20" i="62"/>
  <c r="AZ20" i="62"/>
  <c r="BC20" i="62"/>
  <c r="BD20" i="62"/>
  <c r="H42" i="62"/>
  <c r="BC27" i="62"/>
  <c r="BB27" i="62"/>
  <c r="H49" i="62"/>
  <c r="BA27" i="62"/>
  <c r="BD27" i="62"/>
  <c r="AZ27" i="62"/>
  <c r="M8" i="68"/>
  <c r="M61" i="68"/>
  <c r="H20" i="62"/>
  <c r="J21" i="62"/>
  <c r="J12" i="62"/>
  <c r="J30" i="62"/>
  <c r="J27" i="62"/>
  <c r="AZ12" i="62"/>
  <c r="BC12" i="62"/>
  <c r="BD12" i="62"/>
  <c r="H11" i="62"/>
  <c r="H35" i="62"/>
  <c r="BA13" i="62"/>
  <c r="BC13" i="62"/>
  <c r="I23" i="62"/>
  <c r="I30" i="62"/>
  <c r="J24" i="62"/>
  <c r="H24" i="62"/>
  <c r="H25" i="62"/>
  <c r="I25" i="62" s="1"/>
  <c r="AZ15" i="62"/>
  <c r="BD15" i="62"/>
  <c r="BB15" i="62"/>
  <c r="AZ30" i="62"/>
  <c r="H52" i="62"/>
  <c r="BB30" i="62"/>
  <c r="H24" i="66"/>
  <c r="M24" i="68"/>
  <c r="J40" i="68"/>
  <c r="M48" i="68"/>
  <c r="J72" i="68"/>
  <c r="H37" i="62"/>
  <c r="BC30" i="62"/>
  <c r="I16" i="62"/>
  <c r="I17" i="62"/>
  <c r="BC8" i="62"/>
  <c r="H7" i="62"/>
  <c r="I7" i="62" s="1"/>
  <c r="BA8" i="62"/>
  <c r="AZ8" i="62"/>
  <c r="H9" i="62"/>
  <c r="I9" i="62" s="1"/>
  <c r="BD10" i="62"/>
  <c r="BA10" i="62"/>
  <c r="I32" i="62"/>
  <c r="BD32" i="62"/>
  <c r="J54" i="62"/>
  <c r="BB32" i="62"/>
  <c r="H26" i="66"/>
  <c r="J18" i="68"/>
  <c r="J10" i="68"/>
  <c r="J26" i="68"/>
  <c r="J64" i="68"/>
  <c r="H18" i="66"/>
  <c r="J53" i="68"/>
  <c r="H42" i="68"/>
  <c r="M18" i="68"/>
  <c r="H40" i="68"/>
  <c r="I42" i="62"/>
  <c r="M11" i="66"/>
  <c r="I12" i="66"/>
  <c r="I43" i="68"/>
  <c r="I11" i="66"/>
  <c r="I9" i="66"/>
  <c r="I6" i="66"/>
  <c r="I49" i="62"/>
  <c r="I17" i="66"/>
  <c r="I31" i="66"/>
  <c r="I59" i="68"/>
  <c r="M27" i="66"/>
  <c r="I67" i="68"/>
  <c r="I19" i="66"/>
  <c r="I22" i="66"/>
  <c r="M35" i="66"/>
  <c r="I40" i="68"/>
  <c r="I24" i="66"/>
  <c r="I52" i="62"/>
  <c r="J11" i="66"/>
  <c r="I27" i="66"/>
  <c r="I35" i="62"/>
  <c r="I28" i="66"/>
  <c r="I20" i="66"/>
  <c r="M29" i="66"/>
  <c r="J16" i="66"/>
  <c r="M33" i="66"/>
  <c r="J21" i="66"/>
  <c r="J34" i="66"/>
  <c r="M9" i="66"/>
  <c r="M28" i="66"/>
  <c r="J29" i="66"/>
  <c r="M21" i="66"/>
  <c r="J10" i="66"/>
  <c r="J23" i="66"/>
  <c r="J30" i="66"/>
  <c r="J35" i="66"/>
  <c r="J7" i="66"/>
  <c r="M7" i="66"/>
  <c r="M6" i="66"/>
  <c r="J26" i="66"/>
  <c r="J15" i="66"/>
  <c r="J8" i="66"/>
  <c r="I10" i="66"/>
  <c r="I30" i="66"/>
  <c r="J19" i="66"/>
  <c r="I42" i="68"/>
  <c r="I24" i="62"/>
  <c r="I26" i="66"/>
  <c r="I11" i="62"/>
  <c r="I33" i="66"/>
  <c r="I29" i="66"/>
  <c r="I51" i="68"/>
  <c r="M19" i="66"/>
  <c r="F9" i="74" l="1"/>
  <c r="G44" i="73"/>
  <c r="G50" i="73" s="1"/>
  <c r="F15" i="58"/>
  <c r="F9" i="58"/>
  <c r="F13" i="58"/>
  <c r="F21" i="73"/>
  <c r="J27" i="73"/>
  <c r="G48" i="73" s="1"/>
  <c r="I48" i="73" s="1"/>
  <c r="F17" i="74"/>
  <c r="F13" i="74"/>
  <c r="F13" i="75"/>
  <c r="F5" i="75"/>
  <c r="F11" i="58"/>
  <c r="F21" i="58"/>
  <c r="F7" i="73"/>
  <c r="F9" i="73"/>
  <c r="F19" i="73"/>
  <c r="F15" i="73"/>
  <c r="F19" i="74"/>
  <c r="F5" i="74"/>
  <c r="F15" i="74"/>
  <c r="F9" i="75"/>
  <c r="J27" i="75"/>
  <c r="G48" i="75" s="1"/>
  <c r="I48" i="75" s="1"/>
  <c r="F17" i="75"/>
  <c r="F19" i="75"/>
  <c r="F15" i="75"/>
  <c r="F11" i="75"/>
  <c r="F7" i="75"/>
  <c r="G44" i="58"/>
  <c r="G50" i="58" s="1"/>
  <c r="F5" i="58"/>
  <c r="F7" i="58"/>
  <c r="J27" i="58"/>
  <c r="G48" i="58" s="1"/>
  <c r="I48" i="58" s="1"/>
  <c r="H33" i="62"/>
  <c r="J33" i="62"/>
  <c r="K33" i="62"/>
  <c r="H39" i="62"/>
  <c r="BA17" i="62"/>
  <c r="BD17" i="62"/>
  <c r="AZ17" i="62"/>
  <c r="J39" i="62"/>
  <c r="BC17" i="62"/>
  <c r="BB17" i="62"/>
  <c r="BC24" i="62"/>
  <c r="AZ24" i="62"/>
  <c r="BA24" i="62"/>
  <c r="H46" i="62"/>
  <c r="BB24" i="62"/>
  <c r="BD24" i="62"/>
  <c r="J46" i="62"/>
  <c r="K46" i="62"/>
  <c r="H12" i="65"/>
  <c r="H35" i="65"/>
  <c r="I69" i="68"/>
  <c r="H29" i="62"/>
  <c r="K29" i="62"/>
  <c r="J29" i="62"/>
  <c r="BA14" i="62"/>
  <c r="H36" i="62"/>
  <c r="BC14" i="62"/>
  <c r="J36" i="62"/>
  <c r="BD14" i="62"/>
  <c r="K36" i="62"/>
  <c r="BB14" i="62"/>
  <c r="AZ14" i="62"/>
  <c r="AZ21" i="62"/>
  <c r="BC21" i="62"/>
  <c r="BA21" i="62"/>
  <c r="BD21" i="62"/>
  <c r="H43" i="62"/>
  <c r="J43" i="62"/>
  <c r="BB21" i="62"/>
  <c r="BD28" i="62"/>
  <c r="H50" i="62"/>
  <c r="AZ28" i="62"/>
  <c r="J50" i="62"/>
  <c r="BC28" i="62"/>
  <c r="BA28" i="62"/>
  <c r="BB28" i="62"/>
  <c r="H34" i="65"/>
  <c r="H24" i="65"/>
  <c r="H48" i="65"/>
  <c r="H36" i="65"/>
  <c r="H44" i="65"/>
  <c r="H27" i="65"/>
  <c r="H11" i="65"/>
  <c r="H50" i="65"/>
  <c r="H51" i="65"/>
  <c r="H32" i="65"/>
  <c r="H14" i="65"/>
  <c r="H22" i="65"/>
  <c r="H40" i="65"/>
  <c r="H7" i="65"/>
  <c r="H8" i="65"/>
  <c r="H15" i="65"/>
  <c r="H26" i="65"/>
  <c r="H21" i="65"/>
  <c r="H45" i="65"/>
  <c r="H43" i="65"/>
  <c r="H42" i="65"/>
  <c r="H31" i="65"/>
  <c r="H37" i="65"/>
  <c r="H10" i="65"/>
  <c r="H28" i="65"/>
  <c r="H20" i="65"/>
  <c r="H47" i="65"/>
  <c r="B6" i="65"/>
  <c r="B7" i="65" s="1"/>
  <c r="H6" i="65"/>
  <c r="H9" i="65"/>
  <c r="H19" i="65"/>
  <c r="H23" i="65"/>
  <c r="H13" i="68"/>
  <c r="J13" i="68"/>
  <c r="M13" i="68"/>
  <c r="J17" i="68"/>
  <c r="H17" i="68"/>
  <c r="M17" i="68"/>
  <c r="I66" i="68"/>
  <c r="J69" i="68"/>
  <c r="M69" i="68"/>
  <c r="M73" i="68"/>
  <c r="J73" i="68"/>
  <c r="H73" i="68"/>
  <c r="I15" i="66"/>
  <c r="H18" i="62"/>
  <c r="J18" i="62"/>
  <c r="K18" i="62"/>
  <c r="H26" i="62"/>
  <c r="BC18" i="62"/>
  <c r="J40" i="62"/>
  <c r="BB18" i="62"/>
  <c r="BA18" i="62"/>
  <c r="BD18" i="62"/>
  <c r="H40" i="62"/>
  <c r="AZ18" i="62"/>
  <c r="BA22" i="62"/>
  <c r="BD22" i="62"/>
  <c r="AZ22" i="62"/>
  <c r="H44" i="62"/>
  <c r="BC22" i="62"/>
  <c r="BB22" i="62"/>
  <c r="K44" i="62"/>
  <c r="BC25" i="62"/>
  <c r="BA25" i="62"/>
  <c r="J47" i="62"/>
  <c r="AZ25" i="62"/>
  <c r="BB25" i="62"/>
  <c r="H47" i="62"/>
  <c r="H51" i="62"/>
  <c r="BD29" i="62"/>
  <c r="BB29" i="62"/>
  <c r="BA29" i="62"/>
  <c r="AZ29" i="62"/>
  <c r="K51" i="62"/>
  <c r="BC29" i="62"/>
  <c r="J51" i="62"/>
  <c r="BD31" i="62"/>
  <c r="BA31" i="62"/>
  <c r="J53" i="62"/>
  <c r="BC31" i="62"/>
  <c r="H53" i="62"/>
  <c r="AZ31" i="62"/>
  <c r="H13" i="65"/>
  <c r="H6" i="68"/>
  <c r="J6" i="68"/>
  <c r="M6" i="68"/>
  <c r="H10" i="68"/>
  <c r="K10" i="68"/>
  <c r="M10" i="68"/>
  <c r="I34" i="68"/>
  <c r="H37" i="68"/>
  <c r="M37" i="68"/>
  <c r="H41" i="68"/>
  <c r="J41" i="68"/>
  <c r="M41" i="68"/>
  <c r="J45" i="68"/>
  <c r="M45" i="68"/>
  <c r="H45" i="68"/>
  <c r="K45" i="68"/>
  <c r="M49" i="68"/>
  <c r="J49" i="68"/>
  <c r="H49" i="68"/>
  <c r="H56" i="68"/>
  <c r="M56" i="68"/>
  <c r="J56" i="68"/>
  <c r="H60" i="68"/>
  <c r="M60" i="68"/>
  <c r="M66" i="68"/>
  <c r="J66" i="68"/>
  <c r="J70" i="68"/>
  <c r="H70" i="68"/>
  <c r="M70" i="68"/>
  <c r="K70" i="68"/>
  <c r="I18" i="66"/>
  <c r="B8" i="62"/>
  <c r="J20" i="62"/>
  <c r="J55" i="62"/>
  <c r="J45" i="62"/>
  <c r="J19" i="62"/>
  <c r="J14" i="62"/>
  <c r="J16" i="62"/>
  <c r="J35" i="62"/>
  <c r="J38" i="62"/>
  <c r="J49" i="62"/>
  <c r="J23" i="62"/>
  <c r="J34" i="62"/>
  <c r="J17" i="62"/>
  <c r="J15" i="62"/>
  <c r="J48" i="62"/>
  <c r="J32" i="62"/>
  <c r="J25" i="62"/>
  <c r="J42" i="62"/>
  <c r="J37" i="62"/>
  <c r="J8" i="62"/>
  <c r="J6" i="62"/>
  <c r="J13" i="62"/>
  <c r="J52" i="62"/>
  <c r="J44" i="62"/>
  <c r="I25" i="66"/>
  <c r="J60" i="68"/>
  <c r="J27" i="66"/>
  <c r="J33" i="66"/>
  <c r="J17" i="66"/>
  <c r="B8" i="66"/>
  <c r="M20" i="66"/>
  <c r="M12" i="66"/>
  <c r="M17" i="66"/>
  <c r="J12" i="66"/>
  <c r="M24" i="66"/>
  <c r="J31" i="66"/>
  <c r="J13" i="66"/>
  <c r="J24" i="66"/>
  <c r="M23" i="66"/>
  <c r="M26" i="66"/>
  <c r="M15" i="66"/>
  <c r="M8" i="66"/>
  <c r="J32" i="66"/>
  <c r="M10" i="66"/>
  <c r="J14" i="66"/>
  <c r="J28" i="66"/>
  <c r="M32" i="66"/>
  <c r="M25" i="66"/>
  <c r="M31" i="66"/>
  <c r="M30" i="66"/>
  <c r="J18" i="66"/>
  <c r="J20" i="66"/>
  <c r="M13" i="66"/>
  <c r="M16" i="66"/>
  <c r="J9" i="66"/>
  <c r="J6" i="66"/>
  <c r="J25" i="66"/>
  <c r="I37" i="62"/>
  <c r="H13" i="62"/>
  <c r="I21" i="62"/>
  <c r="I55" i="62"/>
  <c r="I38" i="62"/>
  <c r="I19" i="62"/>
  <c r="I14" i="62"/>
  <c r="I8" i="62"/>
  <c r="I20" i="62"/>
  <c r="M44" i="68"/>
  <c r="J54" i="68"/>
  <c r="M39" i="68"/>
  <c r="M65" i="68"/>
  <c r="J30" i="68"/>
  <c r="B8" i="68"/>
  <c r="M71" i="68"/>
  <c r="J25" i="68"/>
  <c r="M12" i="68"/>
  <c r="J52" i="68"/>
  <c r="M62" i="68"/>
  <c r="M63" i="68"/>
  <c r="M33" i="68"/>
  <c r="M54" i="68"/>
  <c r="M23" i="68"/>
  <c r="J14" i="68"/>
  <c r="M29" i="68"/>
  <c r="J24" i="68"/>
  <c r="M68" i="68"/>
  <c r="J39" i="68"/>
  <c r="M32" i="68"/>
  <c r="J16" i="68"/>
  <c r="M19" i="68"/>
  <c r="M27" i="68"/>
  <c r="J43" i="68"/>
  <c r="J67" i="68"/>
  <c r="J61" i="68"/>
  <c r="J31" i="68"/>
  <c r="J15" i="68"/>
  <c r="M40" i="68"/>
  <c r="J65" i="68"/>
  <c r="M20" i="68"/>
  <c r="J28" i="68"/>
  <c r="J50" i="68"/>
  <c r="M55" i="68"/>
  <c r="J21" i="68"/>
  <c r="M21" i="68"/>
  <c r="J47" i="68"/>
  <c r="J19" i="68"/>
  <c r="M35" i="68"/>
  <c r="M43" i="68"/>
  <c r="M59" i="68"/>
  <c r="J8" i="68"/>
  <c r="J42" i="68"/>
  <c r="M42" i="68"/>
  <c r="M26" i="68"/>
  <c r="J34" i="68"/>
  <c r="BD8" i="62"/>
  <c r="J7" i="62"/>
  <c r="BB8" i="62"/>
  <c r="BC10" i="62"/>
  <c r="BB10" i="62"/>
  <c r="K9" i="62"/>
  <c r="J9" i="62"/>
  <c r="H31" i="62"/>
  <c r="J31" i="62"/>
  <c r="H25" i="65"/>
  <c r="J25" i="65"/>
  <c r="H29" i="65"/>
  <c r="H33" i="65"/>
  <c r="H41" i="65"/>
  <c r="H49" i="65"/>
  <c r="K10" i="66"/>
  <c r="H14" i="66"/>
  <c r="M14" i="66"/>
  <c r="M18" i="66"/>
  <c r="J22" i="66"/>
  <c r="M22" i="66"/>
  <c r="K26" i="66"/>
  <c r="H34" i="66"/>
  <c r="M34" i="66"/>
  <c r="M7" i="68"/>
  <c r="K7" i="68"/>
  <c r="H11" i="68"/>
  <c r="J11" i="68"/>
  <c r="M47" i="68"/>
  <c r="M51" i="68"/>
  <c r="J35" i="68"/>
  <c r="J32" i="68"/>
  <c r="J12" i="68"/>
  <c r="M53" i="68"/>
  <c r="M64" i="68"/>
  <c r="J44" i="68"/>
  <c r="J7" i="68"/>
  <c r="M28" i="68"/>
  <c r="M22" i="68"/>
  <c r="H22" i="62"/>
  <c r="K22" i="62"/>
  <c r="J22" i="62"/>
  <c r="I41" i="62"/>
  <c r="AZ11" i="62"/>
  <c r="BB11" i="62"/>
  <c r="BD11" i="62"/>
  <c r="H10" i="62"/>
  <c r="J10" i="62"/>
  <c r="H18" i="65"/>
  <c r="H30" i="65"/>
  <c r="H46" i="65"/>
  <c r="H38" i="65"/>
  <c r="H38" i="68"/>
  <c r="M38" i="68"/>
  <c r="J46" i="68"/>
  <c r="H46" i="68"/>
  <c r="J38" i="68"/>
  <c r="I45" i="62"/>
  <c r="K28" i="62"/>
  <c r="H28" i="62"/>
  <c r="J28" i="62"/>
  <c r="H17" i="65"/>
  <c r="H39" i="65"/>
  <c r="J20" i="68"/>
  <c r="H23" i="68"/>
  <c r="J23" i="68"/>
  <c r="J27" i="74"/>
  <c r="G48" i="74" s="1"/>
  <c r="I48" i="74" s="1"/>
  <c r="H27" i="62"/>
  <c r="H48" i="62"/>
  <c r="F23" i="75" l="1"/>
  <c r="F23" i="73"/>
  <c r="F23" i="58"/>
  <c r="F23" i="74"/>
  <c r="I60" i="68"/>
  <c r="I37" i="68"/>
  <c r="I6" i="68"/>
  <c r="J43" i="65"/>
  <c r="J37" i="65"/>
  <c r="J18" i="65"/>
  <c r="J10" i="65"/>
  <c r="J36" i="65"/>
  <c r="J34" i="65"/>
  <c r="J31" i="65"/>
  <c r="J50" i="65"/>
  <c r="J42" i="65"/>
  <c r="J46" i="65"/>
  <c r="J20" i="65"/>
  <c r="J8" i="65"/>
  <c r="B8" i="65"/>
  <c r="J15" i="65"/>
  <c r="J17" i="65"/>
  <c r="J44" i="65"/>
  <c r="J33" i="65"/>
  <c r="J14" i="65"/>
  <c r="J49" i="65"/>
  <c r="J41" i="65"/>
  <c r="J32" i="65"/>
  <c r="J39" i="65"/>
  <c r="J26" i="65"/>
  <c r="J45" i="65"/>
  <c r="J48" i="65"/>
  <c r="J24" i="65"/>
  <c r="J38" i="65"/>
  <c r="J27" i="65"/>
  <c r="J21" i="65"/>
  <c r="J11" i="65"/>
  <c r="J51" i="65"/>
  <c r="J47" i="65"/>
  <c r="J28" i="65"/>
  <c r="J30" i="65"/>
  <c r="J29" i="65"/>
  <c r="J7" i="65"/>
  <c r="J40" i="65"/>
  <c r="J22" i="65"/>
  <c r="I15" i="65"/>
  <c r="I36" i="65"/>
  <c r="I43" i="62"/>
  <c r="I35" i="65"/>
  <c r="I38" i="68"/>
  <c r="K48" i="68"/>
  <c r="K64" i="68"/>
  <c r="K58" i="68"/>
  <c r="K71" i="68"/>
  <c r="K20" i="68"/>
  <c r="K42" i="68"/>
  <c r="K61" i="68"/>
  <c r="K29" i="68"/>
  <c r="K24" i="68"/>
  <c r="K22" i="68"/>
  <c r="K31" i="68"/>
  <c r="K35" i="68"/>
  <c r="K12" i="68"/>
  <c r="K59" i="68"/>
  <c r="K33" i="68"/>
  <c r="K54" i="68"/>
  <c r="K9" i="68"/>
  <c r="K30" i="68"/>
  <c r="K40" i="68"/>
  <c r="K65" i="68"/>
  <c r="K28" i="68"/>
  <c r="K34" i="68"/>
  <c r="K19" i="68"/>
  <c r="K51" i="68"/>
  <c r="K8" i="68"/>
  <c r="K57" i="68"/>
  <c r="K52" i="68"/>
  <c r="K18" i="68"/>
  <c r="K36" i="68"/>
  <c r="K62" i="68"/>
  <c r="K72" i="68"/>
  <c r="K32" i="68"/>
  <c r="K14" i="68"/>
  <c r="K63" i="68"/>
  <c r="K11" i="68"/>
  <c r="K53" i="68"/>
  <c r="K25" i="68"/>
  <c r="K47" i="68"/>
  <c r="K38" i="68"/>
  <c r="B9" i="68"/>
  <c r="K21" i="68"/>
  <c r="K55" i="68"/>
  <c r="K67" i="68"/>
  <c r="K44" i="68"/>
  <c r="K23" i="68"/>
  <c r="K16" i="68"/>
  <c r="K27" i="68"/>
  <c r="K43" i="68"/>
  <c r="K50" i="68"/>
  <c r="K15" i="68"/>
  <c r="K68" i="68"/>
  <c r="K41" i="68"/>
  <c r="K46" i="68"/>
  <c r="K26" i="68"/>
  <c r="K39" i="68"/>
  <c r="I53" i="62"/>
  <c r="I51" i="62"/>
  <c r="K13" i="68"/>
  <c r="I19" i="65"/>
  <c r="I14" i="65"/>
  <c r="I48" i="62"/>
  <c r="I10" i="62"/>
  <c r="I34" i="66"/>
  <c r="I49" i="65"/>
  <c r="I56" i="68"/>
  <c r="I43" i="65"/>
  <c r="I50" i="65"/>
  <c r="I39" i="62"/>
  <c r="I27" i="62"/>
  <c r="I25" i="65"/>
  <c r="I13" i="62"/>
  <c r="K56" i="68"/>
  <c r="I45" i="68"/>
  <c r="J6" i="65"/>
  <c r="K69" i="68"/>
  <c r="I47" i="65"/>
  <c r="I45" i="65"/>
  <c r="I11" i="65"/>
  <c r="I38" i="65"/>
  <c r="I33" i="65"/>
  <c r="I70" i="68"/>
  <c r="K66" i="68"/>
  <c r="K49" i="68"/>
  <c r="K6" i="68"/>
  <c r="J9" i="65"/>
  <c r="I73" i="68"/>
  <c r="I21" i="65"/>
  <c r="I23" i="68"/>
  <c r="I30" i="65"/>
  <c r="I11" i="68"/>
  <c r="I41" i="68"/>
  <c r="I26" i="62"/>
  <c r="I17" i="68"/>
  <c r="I10" i="65"/>
  <c r="I22" i="65"/>
  <c r="I28" i="62"/>
  <c r="I18" i="65"/>
  <c r="I41" i="65"/>
  <c r="I10" i="68"/>
  <c r="I40" i="62"/>
  <c r="K73" i="68"/>
  <c r="I37" i="65"/>
  <c r="I8" i="65"/>
  <c r="I48" i="65"/>
  <c r="I50" i="62"/>
  <c r="I39" i="65"/>
  <c r="I46" i="68"/>
  <c r="I14" i="66"/>
  <c r="K24" i="62"/>
  <c r="K30" i="62"/>
  <c r="K15" i="62"/>
  <c r="K34" i="62"/>
  <c r="K42" i="62"/>
  <c r="K32" i="62"/>
  <c r="K16" i="62"/>
  <c r="K11" i="62"/>
  <c r="K45" i="62"/>
  <c r="K27" i="62"/>
  <c r="K41" i="62"/>
  <c r="K17" i="62"/>
  <c r="K52" i="62"/>
  <c r="K49" i="62"/>
  <c r="K8" i="62"/>
  <c r="K21" i="62"/>
  <c r="K6" i="62"/>
  <c r="K35" i="62"/>
  <c r="K31" i="62"/>
  <c r="K25" i="62"/>
  <c r="K37" i="62"/>
  <c r="K54" i="62"/>
  <c r="K55" i="62"/>
  <c r="K38" i="62"/>
  <c r="K12" i="62"/>
  <c r="K19" i="62"/>
  <c r="K14" i="62"/>
  <c r="K23" i="62"/>
  <c r="K48" i="62"/>
  <c r="K13" i="62"/>
  <c r="B9" i="62"/>
  <c r="K20" i="62"/>
  <c r="K60" i="68"/>
  <c r="J13" i="65"/>
  <c r="I47" i="62"/>
  <c r="I23" i="65"/>
  <c r="I9" i="65"/>
  <c r="I20" i="65"/>
  <c r="I31" i="65"/>
  <c r="I7" i="65"/>
  <c r="I32" i="65"/>
  <c r="I27" i="65"/>
  <c r="I24" i="65"/>
  <c r="K50" i="62"/>
  <c r="I36" i="62"/>
  <c r="I29" i="62"/>
  <c r="J12" i="65"/>
  <c r="I46" i="62"/>
  <c r="I17" i="65"/>
  <c r="I46" i="65"/>
  <c r="K10" i="62"/>
  <c r="I22" i="62"/>
  <c r="I29" i="65"/>
  <c r="I31" i="62"/>
  <c r="K7" i="62"/>
  <c r="K24" i="66"/>
  <c r="K12" i="66"/>
  <c r="K15" i="66"/>
  <c r="K27" i="66"/>
  <c r="K11" i="66"/>
  <c r="K25" i="66"/>
  <c r="K35" i="66"/>
  <c r="K8" i="66"/>
  <c r="K16" i="66"/>
  <c r="K31" i="66"/>
  <c r="K34" i="66"/>
  <c r="K28" i="66"/>
  <c r="K19" i="66"/>
  <c r="K23" i="66"/>
  <c r="K7" i="66"/>
  <c r="K14" i="66"/>
  <c r="K32" i="66"/>
  <c r="K18" i="66"/>
  <c r="B9" i="66"/>
  <c r="K33" i="66"/>
  <c r="K20" i="66"/>
  <c r="K9" i="66"/>
  <c r="K21" i="66"/>
  <c r="K30" i="66"/>
  <c r="K6" i="66"/>
  <c r="K17" i="66"/>
  <c r="K13" i="66"/>
  <c r="K22" i="66"/>
  <c r="K29" i="66"/>
  <c r="K40" i="62"/>
  <c r="I49" i="68"/>
  <c r="K37" i="68"/>
  <c r="J16" i="65"/>
  <c r="I13" i="65"/>
  <c r="K53" i="62"/>
  <c r="K47" i="62"/>
  <c r="I44" i="62"/>
  <c r="K26" i="62"/>
  <c r="I18" i="62"/>
  <c r="K17" i="68"/>
  <c r="I13" i="68"/>
  <c r="J23" i="65"/>
  <c r="J19" i="65"/>
  <c r="I6" i="65"/>
  <c r="I28" i="65"/>
  <c r="I42" i="65"/>
  <c r="I26" i="65"/>
  <c r="I40" i="65"/>
  <c r="I51" i="65"/>
  <c r="I44" i="65"/>
  <c r="I34" i="65"/>
  <c r="K43" i="62"/>
  <c r="J35" i="65"/>
  <c r="I12" i="65"/>
  <c r="K39" i="62"/>
  <c r="I33" i="62"/>
  <c r="I16" i="65"/>
  <c r="L10" i="66" l="1"/>
  <c r="L31" i="66"/>
  <c r="L28" i="66"/>
  <c r="L9" i="66"/>
  <c r="L25" i="66"/>
  <c r="L20" i="66"/>
  <c r="L32" i="66"/>
  <c r="L21" i="66"/>
  <c r="L35" i="66"/>
  <c r="L23" i="66"/>
  <c r="L17" i="66"/>
  <c r="L8" i="66"/>
  <c r="L18" i="66"/>
  <c r="L30" i="66"/>
  <c r="L15" i="66"/>
  <c r="L29" i="66"/>
  <c r="L27" i="66"/>
  <c r="L14" i="66"/>
  <c r="L34" i="66"/>
  <c r="L33" i="66"/>
  <c r="L16" i="66"/>
  <c r="L12" i="66"/>
  <c r="L11" i="66"/>
  <c r="B10" i="66"/>
  <c r="B11" i="66" s="1"/>
  <c r="L13" i="66"/>
  <c r="L19" i="66"/>
  <c r="L22" i="66"/>
  <c r="L6" i="66"/>
  <c r="L26" i="66"/>
  <c r="L7" i="66"/>
  <c r="L24" i="66"/>
  <c r="L11" i="62"/>
  <c r="L24" i="62"/>
  <c r="L35" i="62"/>
  <c r="B10" i="62"/>
  <c r="L10" i="62"/>
  <c r="L32" i="62"/>
  <c r="L49" i="62"/>
  <c r="L22" i="62"/>
  <c r="L52" i="62"/>
  <c r="L12" i="62"/>
  <c r="L15" i="62"/>
  <c r="L23" i="62"/>
  <c r="L38" i="62"/>
  <c r="L20" i="62"/>
  <c r="L16" i="62"/>
  <c r="L48" i="62"/>
  <c r="L25" i="62"/>
  <c r="L45" i="62"/>
  <c r="L55" i="62"/>
  <c r="L9" i="62"/>
  <c r="L17" i="62"/>
  <c r="L54" i="62"/>
  <c r="L34" i="62"/>
  <c r="L14" i="62"/>
  <c r="L8" i="62"/>
  <c r="L21" i="62"/>
  <c r="L28" i="62"/>
  <c r="L31" i="62"/>
  <c r="L19" i="62"/>
  <c r="L41" i="62"/>
  <c r="L7" i="62"/>
  <c r="L42" i="62"/>
  <c r="L13" i="62"/>
  <c r="L37" i="62"/>
  <c r="L27" i="62"/>
  <c r="L6" i="62"/>
  <c r="L44" i="62"/>
  <c r="L30" i="62"/>
  <c r="L33" i="62"/>
  <c r="L36" i="62"/>
  <c r="L43" i="62"/>
  <c r="L50" i="62"/>
  <c r="L46" i="62"/>
  <c r="L26" i="62"/>
  <c r="L39" i="62"/>
  <c r="L18" i="62"/>
  <c r="L53" i="62"/>
  <c r="L51" i="62"/>
  <c r="L47" i="62"/>
  <c r="L29" i="62"/>
  <c r="L40" i="62"/>
  <c r="K37" i="65"/>
  <c r="K22" i="65"/>
  <c r="K30" i="65"/>
  <c r="K8" i="65"/>
  <c r="K34" i="65"/>
  <c r="K40" i="65"/>
  <c r="K47" i="65"/>
  <c r="K26" i="65"/>
  <c r="K17" i="65"/>
  <c r="K42" i="65"/>
  <c r="K48" i="65"/>
  <c r="B9" i="65"/>
  <c r="K33" i="65"/>
  <c r="K10" i="65"/>
  <c r="K44" i="65"/>
  <c r="K14" i="65"/>
  <c r="K41" i="65"/>
  <c r="K39" i="65"/>
  <c r="K46" i="65"/>
  <c r="K29" i="65"/>
  <c r="K27" i="65"/>
  <c r="K24" i="65"/>
  <c r="K28" i="65"/>
  <c r="K49" i="65"/>
  <c r="K31" i="65"/>
  <c r="K51" i="65"/>
  <c r="K15" i="65"/>
  <c r="K50" i="65"/>
  <c r="K20" i="65"/>
  <c r="K25" i="65"/>
  <c r="K21" i="65"/>
  <c r="K32" i="65"/>
  <c r="K18" i="65"/>
  <c r="K45" i="65"/>
  <c r="K36" i="65"/>
  <c r="K7" i="65"/>
  <c r="K11" i="65"/>
  <c r="K38" i="65"/>
  <c r="K43" i="65"/>
  <c r="K12" i="65"/>
  <c r="K35" i="65"/>
  <c r="K19" i="65"/>
  <c r="K16" i="65"/>
  <c r="K13" i="65"/>
  <c r="K23" i="65"/>
  <c r="K6" i="65"/>
  <c r="K9" i="65"/>
  <c r="L28" i="68"/>
  <c r="L46" i="68"/>
  <c r="L21" i="68"/>
  <c r="L44" i="68"/>
  <c r="L71" i="68"/>
  <c r="L30" i="68"/>
  <c r="L31" i="68"/>
  <c r="L53" i="68"/>
  <c r="L15" i="68"/>
  <c r="L29" i="68"/>
  <c r="L43" i="68"/>
  <c r="L72" i="68"/>
  <c r="L59" i="68"/>
  <c r="L47" i="68"/>
  <c r="L35" i="68"/>
  <c r="L33" i="68"/>
  <c r="L64" i="68"/>
  <c r="L34" i="68"/>
  <c r="L50" i="68"/>
  <c r="L11" i="68"/>
  <c r="L19" i="68"/>
  <c r="L32" i="68"/>
  <c r="L25" i="68"/>
  <c r="L40" i="68"/>
  <c r="L54" i="68"/>
  <c r="L7" i="68"/>
  <c r="L20" i="68"/>
  <c r="L39" i="68"/>
  <c r="L58" i="68"/>
  <c r="L18" i="68"/>
  <c r="L61" i="68"/>
  <c r="L26" i="68"/>
  <c r="L68" i="68"/>
  <c r="L67" i="68"/>
  <c r="B10" i="68"/>
  <c r="B11" i="68" s="1"/>
  <c r="L48" i="68"/>
  <c r="L22" i="68"/>
  <c r="L63" i="68"/>
  <c r="L9" i="68"/>
  <c r="L38" i="68"/>
  <c r="L36" i="68"/>
  <c r="L65" i="68"/>
  <c r="L23" i="68"/>
  <c r="L55" i="68"/>
  <c r="L42" i="68"/>
  <c r="L16" i="68"/>
  <c r="L52" i="68"/>
  <c r="L51" i="68"/>
  <c r="L8" i="68"/>
  <c r="L27" i="68"/>
  <c r="L14" i="68"/>
  <c r="L24" i="68"/>
  <c r="L12" i="68"/>
  <c r="L57" i="68"/>
  <c r="L62" i="68"/>
  <c r="L45" i="68"/>
  <c r="L70" i="68"/>
  <c r="L13" i="68"/>
  <c r="L73" i="68"/>
  <c r="L10" i="68"/>
  <c r="L41" i="68"/>
  <c r="L60" i="68"/>
  <c r="L17" i="68"/>
  <c r="L69" i="68"/>
  <c r="L49" i="68"/>
  <c r="L6" i="68"/>
  <c r="L37" i="68"/>
  <c r="L66" i="68"/>
  <c r="L56" i="68"/>
  <c r="N26" i="66" l="1"/>
  <c r="N10" i="66"/>
  <c r="N28" i="66"/>
  <c r="N12" i="66"/>
  <c r="N18" i="66"/>
  <c r="N16" i="66"/>
  <c r="N30" i="66"/>
  <c r="N23" i="66"/>
  <c r="N15" i="66"/>
  <c r="N29" i="66"/>
  <c r="N8" i="66"/>
  <c r="N17" i="66"/>
  <c r="N20" i="66"/>
  <c r="N33" i="66"/>
  <c r="N25" i="66"/>
  <c r="N27" i="66"/>
  <c r="N13" i="66"/>
  <c r="N24" i="66"/>
  <c r="N21" i="66"/>
  <c r="N32" i="66"/>
  <c r="N7" i="66"/>
  <c r="N6" i="66"/>
  <c r="N35" i="66"/>
  <c r="N22" i="66"/>
  <c r="N19" i="66"/>
  <c r="N9" i="66"/>
  <c r="B12" i="66"/>
  <c r="N34" i="66"/>
  <c r="N31" i="66"/>
  <c r="N14" i="66"/>
  <c r="N11" i="66"/>
  <c r="M30" i="62"/>
  <c r="M52" i="62"/>
  <c r="M15" i="62"/>
  <c r="M55" i="62"/>
  <c r="M41" i="62"/>
  <c r="M27" i="62"/>
  <c r="M23" i="62"/>
  <c r="M14" i="62"/>
  <c r="M49" i="62"/>
  <c r="M11" i="62"/>
  <c r="M22" i="62"/>
  <c r="M7" i="62"/>
  <c r="M48" i="62"/>
  <c r="M45" i="62"/>
  <c r="M21" i="62"/>
  <c r="M31" i="62"/>
  <c r="M54" i="62"/>
  <c r="M28" i="62"/>
  <c r="M12" i="62"/>
  <c r="M6" i="62"/>
  <c r="M20" i="62"/>
  <c r="M17" i="62"/>
  <c r="M24" i="62"/>
  <c r="M9" i="62"/>
  <c r="M42" i="62"/>
  <c r="M34" i="62"/>
  <c r="M8" i="62"/>
  <c r="M35" i="62"/>
  <c r="M25" i="62"/>
  <c r="M37" i="62"/>
  <c r="M19" i="62"/>
  <c r="M16" i="62"/>
  <c r="M38" i="62"/>
  <c r="M10" i="62"/>
  <c r="M32" i="62"/>
  <c r="M40" i="62"/>
  <c r="B11" i="62"/>
  <c r="M44" i="62"/>
  <c r="M47" i="62"/>
  <c r="M51" i="62"/>
  <c r="M53" i="62"/>
  <c r="M26" i="62"/>
  <c r="M33" i="62"/>
  <c r="M29" i="62"/>
  <c r="M36" i="62"/>
  <c r="M46" i="62"/>
  <c r="M43" i="62"/>
  <c r="M39" i="62"/>
  <c r="M18" i="62"/>
  <c r="M50" i="62"/>
  <c r="M13" i="62"/>
  <c r="L34" i="65"/>
  <c r="L28" i="65"/>
  <c r="L14" i="65"/>
  <c r="L25" i="65"/>
  <c r="L20" i="65"/>
  <c r="L11" i="65"/>
  <c r="L47" i="65"/>
  <c r="L21" i="65"/>
  <c r="L40" i="65"/>
  <c r="L17" i="65"/>
  <c r="L10" i="65"/>
  <c r="L51" i="65"/>
  <c r="L32" i="65"/>
  <c r="L8" i="65"/>
  <c r="L45" i="65"/>
  <c r="L27" i="65"/>
  <c r="L42" i="65"/>
  <c r="L33" i="65"/>
  <c r="L43" i="65"/>
  <c r="L24" i="65"/>
  <c r="L38" i="65"/>
  <c r="L26" i="65"/>
  <c r="L22" i="65"/>
  <c r="L29" i="65"/>
  <c r="L15" i="65"/>
  <c r="L30" i="65"/>
  <c r="L7" i="65"/>
  <c r="L50" i="65"/>
  <c r="L31" i="65"/>
  <c r="L41" i="65"/>
  <c r="L18" i="65"/>
  <c r="L48" i="65"/>
  <c r="L36" i="65"/>
  <c r="L37" i="65"/>
  <c r="L39" i="65"/>
  <c r="L13" i="65"/>
  <c r="B10" i="65"/>
  <c r="L49" i="65"/>
  <c r="L44" i="65"/>
  <c r="L46" i="65"/>
  <c r="L35" i="65"/>
  <c r="L6" i="65"/>
  <c r="L12" i="65"/>
  <c r="L9" i="65"/>
  <c r="L16" i="65"/>
  <c r="L19" i="65"/>
  <c r="L23" i="65"/>
  <c r="N44" i="68"/>
  <c r="N59" i="68"/>
  <c r="N30" i="68"/>
  <c r="N51" i="68"/>
  <c r="N55" i="68"/>
  <c r="N19" i="68"/>
  <c r="N16" i="68"/>
  <c r="N29" i="68"/>
  <c r="N47" i="68"/>
  <c r="N12" i="68"/>
  <c r="N72" i="68"/>
  <c r="N23" i="68"/>
  <c r="N28" i="68"/>
  <c r="N9" i="68"/>
  <c r="N18" i="68"/>
  <c r="N14" i="68"/>
  <c r="N8" i="68"/>
  <c r="N61" i="68"/>
  <c r="N57" i="68"/>
  <c r="N67" i="68"/>
  <c r="B12" i="68"/>
  <c r="N7" i="68"/>
  <c r="N15" i="68"/>
  <c r="N27" i="68"/>
  <c r="N31" i="68"/>
  <c r="N33" i="68"/>
  <c r="N32" i="68"/>
  <c r="N62" i="68"/>
  <c r="N58" i="68"/>
  <c r="N50" i="68"/>
  <c r="N34" i="68"/>
  <c r="N64" i="68"/>
  <c r="N53" i="68"/>
  <c r="N22" i="68"/>
  <c r="N42" i="68"/>
  <c r="N43" i="68"/>
  <c r="N26" i="68"/>
  <c r="N38" i="68"/>
  <c r="N25" i="68"/>
  <c r="N68" i="68"/>
  <c r="N21" i="68"/>
  <c r="N65" i="68"/>
  <c r="N36" i="68"/>
  <c r="N52" i="68"/>
  <c r="N71" i="68"/>
  <c r="N11" i="68"/>
  <c r="N48" i="68"/>
  <c r="N20" i="68"/>
  <c r="N24" i="68"/>
  <c r="N70" i="68"/>
  <c r="N39" i="68"/>
  <c r="N63" i="68"/>
  <c r="N66" i="68"/>
  <c r="N54" i="68"/>
  <c r="N35" i="68"/>
  <c r="N46" i="68"/>
  <c r="N40" i="68"/>
  <c r="N6" i="68"/>
  <c r="N10" i="68"/>
  <c r="N60" i="68"/>
  <c r="N69" i="68"/>
  <c r="N45" i="68"/>
  <c r="N73" i="68"/>
  <c r="N41" i="68"/>
  <c r="N13" i="68"/>
  <c r="N17" i="68"/>
  <c r="N37" i="68"/>
  <c r="N49" i="68"/>
  <c r="N56" i="68"/>
  <c r="M30" i="65" l="1"/>
  <c r="M43" i="65"/>
  <c r="M49" i="65"/>
  <c r="M41" i="65"/>
  <c r="M25" i="65"/>
  <c r="M44" i="65"/>
  <c r="M22" i="65"/>
  <c r="M10" i="65"/>
  <c r="M27" i="65"/>
  <c r="M17" i="65"/>
  <c r="M7" i="65"/>
  <c r="M18" i="65"/>
  <c r="M46" i="65"/>
  <c r="M42" i="65"/>
  <c r="M8" i="65"/>
  <c r="M40" i="65"/>
  <c r="M38" i="65"/>
  <c r="M11" i="65"/>
  <c r="M48" i="65"/>
  <c r="M39" i="65"/>
  <c r="M31" i="65"/>
  <c r="M15" i="65"/>
  <c r="M32" i="65"/>
  <c r="M36" i="65"/>
  <c r="M20" i="65"/>
  <c r="M21" i="65"/>
  <c r="M14" i="65"/>
  <c r="B11" i="65"/>
  <c r="M45" i="65"/>
  <c r="M37" i="65"/>
  <c r="M28" i="65"/>
  <c r="M33" i="65"/>
  <c r="M51" i="65"/>
  <c r="M34" i="65"/>
  <c r="M16" i="65"/>
  <c r="M24" i="65"/>
  <c r="M29" i="65"/>
  <c r="M26" i="65"/>
  <c r="M50" i="65"/>
  <c r="M47" i="65"/>
  <c r="M23" i="65"/>
  <c r="M6" i="65"/>
  <c r="M9" i="65"/>
  <c r="M12" i="65"/>
  <c r="M35" i="65"/>
  <c r="M19" i="65"/>
  <c r="M13" i="65"/>
  <c r="B13" i="66"/>
  <c r="O16" i="66"/>
  <c r="O29" i="66"/>
  <c r="O28" i="66"/>
  <c r="O24" i="66"/>
  <c r="O19" i="66"/>
  <c r="O35" i="66"/>
  <c r="O12" i="66"/>
  <c r="O7" i="66"/>
  <c r="O6" i="66"/>
  <c r="O26" i="66"/>
  <c r="O20" i="66"/>
  <c r="O22" i="66"/>
  <c r="O27" i="66"/>
  <c r="O17" i="66"/>
  <c r="O8" i="66"/>
  <c r="O33" i="66"/>
  <c r="O32" i="66"/>
  <c r="O13" i="66"/>
  <c r="O9" i="66"/>
  <c r="O23" i="66"/>
  <c r="O10" i="66"/>
  <c r="O30" i="66"/>
  <c r="O11" i="66"/>
  <c r="O21" i="66"/>
  <c r="O31" i="66"/>
  <c r="O18" i="66"/>
  <c r="O25" i="66"/>
  <c r="O15" i="66"/>
  <c r="O34" i="66"/>
  <c r="O14" i="66"/>
  <c r="N11" i="62"/>
  <c r="N48" i="62"/>
  <c r="N20" i="62"/>
  <c r="N15" i="62"/>
  <c r="N9" i="62"/>
  <c r="N12" i="62"/>
  <c r="N32" i="62"/>
  <c r="N42" i="62"/>
  <c r="N38" i="62"/>
  <c r="N17" i="62"/>
  <c r="N34" i="62"/>
  <c r="N19" i="62"/>
  <c r="N8" i="62"/>
  <c r="N45" i="62"/>
  <c r="N31" i="62"/>
  <c r="N28" i="62"/>
  <c r="N6" i="62"/>
  <c r="N21" i="62"/>
  <c r="N22" i="62"/>
  <c r="N52" i="62"/>
  <c r="N37" i="62"/>
  <c r="N25" i="62"/>
  <c r="B12" i="62"/>
  <c r="N49" i="62"/>
  <c r="N24" i="62"/>
  <c r="N54" i="62"/>
  <c r="N14" i="62"/>
  <c r="N7" i="62"/>
  <c r="N35" i="62"/>
  <c r="N41" i="62"/>
  <c r="N30" i="62"/>
  <c r="N23" i="62"/>
  <c r="N51" i="62"/>
  <c r="N27" i="62"/>
  <c r="N16" i="62"/>
  <c r="N55" i="62"/>
  <c r="N10" i="62"/>
  <c r="N44" i="62"/>
  <c r="N29" i="62"/>
  <c r="N18" i="62"/>
  <c r="N13" i="62"/>
  <c r="N43" i="62"/>
  <c r="N50" i="62"/>
  <c r="N26" i="62"/>
  <c r="N33" i="62"/>
  <c r="N39" i="62"/>
  <c r="N36" i="62"/>
  <c r="N40" i="62"/>
  <c r="N46" i="62"/>
  <c r="N47" i="62"/>
  <c r="N53" i="62"/>
  <c r="B13" i="68"/>
  <c r="O7" i="68"/>
  <c r="O31" i="68"/>
  <c r="O33" i="68"/>
  <c r="O62" i="68"/>
  <c r="O39" i="68"/>
  <c r="O54" i="68"/>
  <c r="O15" i="68"/>
  <c r="O22" i="68"/>
  <c r="O16" i="68"/>
  <c r="O43" i="68"/>
  <c r="O28" i="68"/>
  <c r="O36" i="68"/>
  <c r="O9" i="68"/>
  <c r="O47" i="68"/>
  <c r="O24" i="68"/>
  <c r="O58" i="68"/>
  <c r="O67" i="68"/>
  <c r="O19" i="68"/>
  <c r="O44" i="68"/>
  <c r="O12" i="68"/>
  <c r="O48" i="68"/>
  <c r="O29" i="68"/>
  <c r="O8" i="68"/>
  <c r="O30" i="68"/>
  <c r="O72" i="68"/>
  <c r="O40" i="68"/>
  <c r="O59" i="68"/>
  <c r="O68" i="68"/>
  <c r="O26" i="68"/>
  <c r="O50" i="68"/>
  <c r="O55" i="68"/>
  <c r="O57" i="68"/>
  <c r="O42" i="68"/>
  <c r="O21" i="68"/>
  <c r="O18" i="68"/>
  <c r="O61" i="68"/>
  <c r="O14" i="68"/>
  <c r="O65" i="68"/>
  <c r="O63" i="68"/>
  <c r="O71" i="68"/>
  <c r="O20" i="68"/>
  <c r="O51" i="68"/>
  <c r="O32" i="68"/>
  <c r="O25" i="68"/>
  <c r="O64" i="68"/>
  <c r="O53" i="68"/>
  <c r="O27" i="68"/>
  <c r="O35" i="68"/>
  <c r="O52" i="68"/>
  <c r="O69" i="68"/>
  <c r="O66" i="68"/>
  <c r="O34" i="68"/>
  <c r="O73" i="68"/>
  <c r="O23" i="68"/>
  <c r="O11" i="68"/>
  <c r="O60" i="68"/>
  <c r="O6" i="68"/>
  <c r="O38" i="68"/>
  <c r="O17" i="68"/>
  <c r="O46" i="68"/>
  <c r="O13" i="68"/>
  <c r="O56" i="68"/>
  <c r="O49" i="68"/>
  <c r="O37" i="68"/>
  <c r="O45" i="68"/>
  <c r="O70" i="68"/>
  <c r="O41" i="68"/>
  <c r="O10" i="68"/>
  <c r="N15" i="65" l="1"/>
  <c r="N22" i="65"/>
  <c r="B12" i="65"/>
  <c r="N10" i="65"/>
  <c r="N38" i="65"/>
  <c r="N45" i="65"/>
  <c r="N36" i="65"/>
  <c r="N18" i="65"/>
  <c r="N14" i="65"/>
  <c r="N42" i="65"/>
  <c r="N7" i="65"/>
  <c r="N8" i="65"/>
  <c r="N27" i="65"/>
  <c r="N21" i="65"/>
  <c r="N48" i="65"/>
  <c r="N34" i="65"/>
  <c r="N25" i="65"/>
  <c r="N17" i="65"/>
  <c r="N37" i="65"/>
  <c r="N31" i="65"/>
  <c r="N11" i="65"/>
  <c r="N51" i="65"/>
  <c r="N46" i="65"/>
  <c r="N39" i="65"/>
  <c r="N20" i="65"/>
  <c r="N44" i="65"/>
  <c r="N26" i="65"/>
  <c r="N30" i="65"/>
  <c r="N32" i="65"/>
  <c r="N49" i="65"/>
  <c r="N50" i="65"/>
  <c r="N41" i="65"/>
  <c r="N43" i="65"/>
  <c r="N29" i="65"/>
  <c r="N24" i="65"/>
  <c r="N47" i="65"/>
  <c r="N40" i="65"/>
  <c r="N28" i="65"/>
  <c r="N33" i="65"/>
  <c r="N12" i="65"/>
  <c r="N19" i="65"/>
  <c r="N23" i="65"/>
  <c r="N16" i="65"/>
  <c r="N35" i="65"/>
  <c r="N13" i="65"/>
  <c r="N9" i="65"/>
  <c r="N6" i="65"/>
  <c r="P65" i="68"/>
  <c r="P11" i="68"/>
  <c r="P15" i="68"/>
  <c r="P46" i="68"/>
  <c r="P39" i="68"/>
  <c r="P35" i="68"/>
  <c r="P38" i="68"/>
  <c r="P43" i="68"/>
  <c r="P57" i="68"/>
  <c r="P30" i="68"/>
  <c r="P12" i="68"/>
  <c r="P54" i="68"/>
  <c r="P63" i="68"/>
  <c r="P14" i="68"/>
  <c r="P32" i="68"/>
  <c r="P40" i="68"/>
  <c r="P47" i="68"/>
  <c r="P9" i="68"/>
  <c r="P72" i="68"/>
  <c r="B14" i="68"/>
  <c r="P8" i="68"/>
  <c r="P16" i="68"/>
  <c r="P62" i="68"/>
  <c r="P51" i="68"/>
  <c r="P29" i="68"/>
  <c r="P59" i="68"/>
  <c r="P27" i="68"/>
  <c r="P25" i="68"/>
  <c r="P42" i="68"/>
  <c r="P71" i="68"/>
  <c r="P19" i="68"/>
  <c r="P18" i="68"/>
  <c r="P31" i="68"/>
  <c r="P34" i="68"/>
  <c r="P24" i="68"/>
  <c r="P48" i="68"/>
  <c r="P55" i="68"/>
  <c r="P28" i="68"/>
  <c r="P21" i="68"/>
  <c r="P36" i="68"/>
  <c r="P52" i="68"/>
  <c r="P61" i="68"/>
  <c r="P50" i="68"/>
  <c r="P7" i="68"/>
  <c r="P64" i="68"/>
  <c r="P67" i="68"/>
  <c r="P58" i="68"/>
  <c r="P68" i="68"/>
  <c r="P23" i="68"/>
  <c r="P60" i="68"/>
  <c r="P26" i="68"/>
  <c r="P22" i="68"/>
  <c r="P44" i="68"/>
  <c r="P33" i="68"/>
  <c r="P20" i="68"/>
  <c r="P6" i="68"/>
  <c r="P53" i="68"/>
  <c r="P69" i="68"/>
  <c r="P10" i="68"/>
  <c r="P41" i="68"/>
  <c r="P49" i="68"/>
  <c r="P56" i="68"/>
  <c r="P70" i="68"/>
  <c r="P45" i="68"/>
  <c r="P37" i="68"/>
  <c r="P73" i="68"/>
  <c r="P17" i="68"/>
  <c r="P66" i="68"/>
  <c r="P13" i="68"/>
  <c r="P11" i="66"/>
  <c r="P17" i="66"/>
  <c r="P8" i="66"/>
  <c r="P29" i="66"/>
  <c r="P28" i="66"/>
  <c r="P31" i="66"/>
  <c r="P25" i="66"/>
  <c r="P15" i="66"/>
  <c r="P20" i="66"/>
  <c r="P33" i="66"/>
  <c r="P16" i="66"/>
  <c r="P26" i="66"/>
  <c r="P21" i="66"/>
  <c r="P13" i="66"/>
  <c r="P10" i="66"/>
  <c r="P34" i="66"/>
  <c r="P23" i="66"/>
  <c r="P32" i="66"/>
  <c r="P19" i="66"/>
  <c r="P30" i="66"/>
  <c r="P6" i="66"/>
  <c r="P7" i="66"/>
  <c r="P22" i="66"/>
  <c r="P24" i="66"/>
  <c r="P12" i="66"/>
  <c r="B14" i="66"/>
  <c r="P18" i="66"/>
  <c r="P14" i="66"/>
  <c r="P9" i="66"/>
  <c r="P27" i="66"/>
  <c r="P35" i="66"/>
  <c r="O30" i="62"/>
  <c r="O32" i="62"/>
  <c r="O19" i="62"/>
  <c r="O34" i="62"/>
  <c r="O45" i="62"/>
  <c r="O7" i="62"/>
  <c r="O38" i="62"/>
  <c r="O8" i="62"/>
  <c r="O35" i="62"/>
  <c r="O52" i="62"/>
  <c r="O55" i="62"/>
  <c r="B13" i="62"/>
  <c r="O21" i="62"/>
  <c r="O23" i="62"/>
  <c r="O54" i="62"/>
  <c r="O11" i="62"/>
  <c r="O20" i="62"/>
  <c r="O12" i="62"/>
  <c r="O16" i="62"/>
  <c r="O49" i="62"/>
  <c r="O9" i="62"/>
  <c r="O6" i="62"/>
  <c r="O42" i="62"/>
  <c r="O25" i="62"/>
  <c r="O14" i="62"/>
  <c r="O24" i="62"/>
  <c r="O17" i="62"/>
  <c r="O41" i="62"/>
  <c r="O15" i="62"/>
  <c r="O37" i="62"/>
  <c r="O43" i="62"/>
  <c r="O51" i="62"/>
  <c r="O28" i="62"/>
  <c r="O40" i="62"/>
  <c r="O29" i="62"/>
  <c r="O27" i="62"/>
  <c r="O53" i="62"/>
  <c r="O10" i="62"/>
  <c r="O39" i="62"/>
  <c r="O50" i="62"/>
  <c r="O31" i="62"/>
  <c r="O18" i="62"/>
  <c r="O48" i="62"/>
  <c r="O44" i="62"/>
  <c r="O36" i="62"/>
  <c r="O22" i="62"/>
  <c r="O33" i="62"/>
  <c r="O13" i="62"/>
  <c r="O26" i="62"/>
  <c r="O47" i="62"/>
  <c r="O46" i="62"/>
  <c r="P27" i="62" l="1"/>
  <c r="P55" i="62"/>
  <c r="P31" i="62"/>
  <c r="P24" i="62"/>
  <c r="P10" i="62"/>
  <c r="P7" i="62"/>
  <c r="P54" i="62"/>
  <c r="P19" i="62"/>
  <c r="P35" i="62"/>
  <c r="P52" i="62"/>
  <c r="P22" i="62"/>
  <c r="P15" i="62"/>
  <c r="P30" i="62"/>
  <c r="P28" i="62"/>
  <c r="P38" i="62"/>
  <c r="P20" i="62"/>
  <c r="P41" i="62"/>
  <c r="P48" i="62"/>
  <c r="P17" i="62"/>
  <c r="P13" i="62"/>
  <c r="P42" i="62"/>
  <c r="P45" i="62"/>
  <c r="P49" i="62"/>
  <c r="P14" i="62"/>
  <c r="P6" i="62"/>
  <c r="P16" i="62"/>
  <c r="P21" i="62"/>
  <c r="P23" i="62"/>
  <c r="P9" i="62"/>
  <c r="P37" i="62"/>
  <c r="P8" i="62"/>
  <c r="P25" i="62"/>
  <c r="P32" i="62"/>
  <c r="P44" i="62"/>
  <c r="P11" i="62"/>
  <c r="P34" i="62"/>
  <c r="B14" i="62"/>
  <c r="P12" i="62"/>
  <c r="P51" i="62"/>
  <c r="P39" i="62"/>
  <c r="P29" i="62"/>
  <c r="P40" i="62"/>
  <c r="P18" i="62"/>
  <c r="P53" i="62"/>
  <c r="P26" i="62"/>
  <c r="P47" i="62"/>
  <c r="P43" i="62"/>
  <c r="P33" i="62"/>
  <c r="P36" i="62"/>
  <c r="P50" i="62"/>
  <c r="P46" i="62"/>
  <c r="Q21" i="68"/>
  <c r="Q61" i="68"/>
  <c r="Q65" i="68"/>
  <c r="Q48" i="68"/>
  <c r="Q52" i="68"/>
  <c r="Q14" i="68"/>
  <c r="Q44" i="68"/>
  <c r="Q12" i="68"/>
  <c r="Q24" i="68"/>
  <c r="Q19" i="68"/>
  <c r="Q57" i="68"/>
  <c r="Q42" i="68"/>
  <c r="Q58" i="68"/>
  <c r="Q28" i="68"/>
  <c r="Q39" i="68"/>
  <c r="Q64" i="68"/>
  <c r="Q32" i="68"/>
  <c r="Q50" i="68"/>
  <c r="Q71" i="68"/>
  <c r="Q31" i="68"/>
  <c r="Q8" i="68"/>
  <c r="Q72" i="68"/>
  <c r="Q62" i="68"/>
  <c r="Q34" i="68"/>
  <c r="Q11" i="68"/>
  <c r="Q22" i="68"/>
  <c r="Q40" i="68"/>
  <c r="Q26" i="68"/>
  <c r="Q55" i="68"/>
  <c r="Q18" i="68"/>
  <c r="Q43" i="68"/>
  <c r="Q16" i="68"/>
  <c r="Q33" i="68"/>
  <c r="Q36" i="68"/>
  <c r="Q63" i="68"/>
  <c r="Q53" i="68"/>
  <c r="Q47" i="68"/>
  <c r="Q30" i="68"/>
  <c r="Q54" i="68"/>
  <c r="Q68" i="68"/>
  <c r="Q23" i="68"/>
  <c r="Q51" i="68"/>
  <c r="Q15" i="68"/>
  <c r="Q7" i="68"/>
  <c r="Q25" i="68"/>
  <c r="B15" i="68"/>
  <c r="Q9" i="68"/>
  <c r="Q20" i="68"/>
  <c r="Q59" i="68"/>
  <c r="Q45" i="68"/>
  <c r="Q67" i="68"/>
  <c r="Q56" i="68"/>
  <c r="Q29" i="68"/>
  <c r="Q27" i="68"/>
  <c r="Q38" i="68"/>
  <c r="Q46" i="68"/>
  <c r="Q35" i="68"/>
  <c r="Q73" i="68"/>
  <c r="Q37" i="68"/>
  <c r="Q17" i="68"/>
  <c r="Q6" i="68"/>
  <c r="Q49" i="68"/>
  <c r="Q60" i="68"/>
  <c r="Q69" i="68"/>
  <c r="Q41" i="68"/>
  <c r="Q10" i="68"/>
  <c r="Q66" i="68"/>
  <c r="Q70" i="68"/>
  <c r="Q13" i="68"/>
  <c r="B13" i="65"/>
  <c r="O16" i="65"/>
  <c r="G52" i="73"/>
  <c r="H54" i="73" s="1"/>
  <c r="H63" i="73" s="1"/>
  <c r="O49" i="65"/>
  <c r="O45" i="65"/>
  <c r="O33" i="65"/>
  <c r="O41" i="65"/>
  <c r="O29" i="65"/>
  <c r="O40" i="65"/>
  <c r="O35" i="65"/>
  <c r="O19" i="65"/>
  <c r="O37" i="65"/>
  <c r="O39" i="65"/>
  <c r="O31" i="65"/>
  <c r="O13" i="65"/>
  <c r="O51" i="65"/>
  <c r="O15" i="65"/>
  <c r="O14" i="65"/>
  <c r="O43" i="65"/>
  <c r="O25" i="65"/>
  <c r="O38" i="65"/>
  <c r="O22" i="65"/>
  <c r="O8" i="65"/>
  <c r="O23" i="65"/>
  <c r="O20" i="65"/>
  <c r="O7" i="65"/>
  <c r="O27" i="65"/>
  <c r="O17" i="65"/>
  <c r="O6" i="65"/>
  <c r="O42" i="65"/>
  <c r="O44" i="65"/>
  <c r="O36" i="65"/>
  <c r="O10" i="65"/>
  <c r="O9" i="65"/>
  <c r="O24" i="65"/>
  <c r="O46" i="65"/>
  <c r="O28" i="65"/>
  <c r="O26" i="65"/>
  <c r="O34" i="65"/>
  <c r="O50" i="65"/>
  <c r="O47" i="65"/>
  <c r="O11" i="65"/>
  <c r="O21" i="65"/>
  <c r="O30" i="65"/>
  <c r="O18" i="65"/>
  <c r="O48" i="65"/>
  <c r="O32" i="65"/>
  <c r="O12" i="65"/>
  <c r="Q19" i="66"/>
  <c r="Q31" i="66"/>
  <c r="Q23" i="66"/>
  <c r="Q21" i="66"/>
  <c r="Q17" i="66"/>
  <c r="Q15" i="66"/>
  <c r="Q24" i="66"/>
  <c r="Q14" i="66"/>
  <c r="Q11" i="66"/>
  <c r="Q28" i="66"/>
  <c r="Q9" i="66"/>
  <c r="Q7" i="66"/>
  <c r="Q29" i="66"/>
  <c r="Q35" i="66"/>
  <c r="Q10" i="66"/>
  <c r="Q34" i="66"/>
  <c r="Q22" i="66"/>
  <c r="Q30" i="66"/>
  <c r="B15" i="66"/>
  <c r="Q25" i="66"/>
  <c r="Q8" i="66"/>
  <c r="Q20" i="66"/>
  <c r="Q27" i="66"/>
  <c r="Q18" i="66"/>
  <c r="Q32" i="66"/>
  <c r="Q12" i="66"/>
  <c r="Q33" i="66"/>
  <c r="Q16" i="66"/>
  <c r="Q13" i="66"/>
  <c r="Q26" i="66"/>
  <c r="Q6" i="66"/>
  <c r="H60" i="73" l="1"/>
  <c r="H58" i="73"/>
  <c r="H59" i="73"/>
  <c r="H61" i="73"/>
  <c r="H66" i="73"/>
  <c r="H62" i="73"/>
  <c r="H64" i="73"/>
  <c r="H57" i="73"/>
  <c r="H65" i="73"/>
  <c r="R13" i="66"/>
  <c r="R27" i="66"/>
  <c r="R31" i="66"/>
  <c r="R26" i="66"/>
  <c r="R10" i="66"/>
  <c r="R12" i="66"/>
  <c r="R6" i="66"/>
  <c r="R17" i="66"/>
  <c r="R28" i="66"/>
  <c r="R33" i="66"/>
  <c r="R14" i="66"/>
  <c r="R22" i="66"/>
  <c r="B16" i="66"/>
  <c r="R23" i="66"/>
  <c r="R21" i="66"/>
  <c r="G50" i="75"/>
  <c r="G52" i="75" s="1"/>
  <c r="H54" i="75" s="1"/>
  <c r="H63" i="75" s="1"/>
  <c r="R32" i="66"/>
  <c r="R20" i="66"/>
  <c r="R35" i="66"/>
  <c r="R8" i="66"/>
  <c r="R24" i="66"/>
  <c r="R29" i="66"/>
  <c r="R30" i="66"/>
  <c r="R15" i="66"/>
  <c r="R7" i="66"/>
  <c r="R9" i="66"/>
  <c r="R19" i="66"/>
  <c r="R16" i="66"/>
  <c r="R34" i="66"/>
  <c r="R18" i="66"/>
  <c r="R25" i="66"/>
  <c r="R11" i="66"/>
  <c r="P51" i="65"/>
  <c r="P29" i="65"/>
  <c r="P40" i="65"/>
  <c r="P10" i="65"/>
  <c r="P17" i="65"/>
  <c r="P43" i="65"/>
  <c r="P8" i="65"/>
  <c r="P15" i="65"/>
  <c r="P21" i="65"/>
  <c r="P42" i="65"/>
  <c r="P46" i="65"/>
  <c r="P39" i="65"/>
  <c r="P49" i="65"/>
  <c r="P48" i="65"/>
  <c r="P11" i="65"/>
  <c r="P37" i="65"/>
  <c r="P36" i="65"/>
  <c r="P20" i="65"/>
  <c r="P27" i="65"/>
  <c r="P24" i="65"/>
  <c r="P22" i="65"/>
  <c r="P26" i="65"/>
  <c r="P34" i="65"/>
  <c r="B14" i="65"/>
  <c r="P18" i="65"/>
  <c r="P50" i="65"/>
  <c r="P25" i="65"/>
  <c r="P31" i="65"/>
  <c r="P6" i="65"/>
  <c r="P30" i="65"/>
  <c r="P7" i="65"/>
  <c r="P45" i="65"/>
  <c r="P38" i="65"/>
  <c r="P14" i="65"/>
  <c r="P33" i="65"/>
  <c r="P41" i="65"/>
  <c r="P32" i="65"/>
  <c r="P44" i="65"/>
  <c r="P47" i="65"/>
  <c r="P28" i="65"/>
  <c r="P23" i="65"/>
  <c r="P12" i="65"/>
  <c r="P35" i="65"/>
  <c r="P13" i="65"/>
  <c r="P19" i="65"/>
  <c r="P9" i="65"/>
  <c r="P16" i="65"/>
  <c r="R67" i="68"/>
  <c r="B16" i="68"/>
  <c r="R9" i="68"/>
  <c r="R48" i="68"/>
  <c r="R55" i="68"/>
  <c r="R72" i="68"/>
  <c r="R47" i="68"/>
  <c r="R64" i="68"/>
  <c r="R38" i="68"/>
  <c r="R52" i="68"/>
  <c r="R62" i="68"/>
  <c r="R35" i="68"/>
  <c r="R11" i="68"/>
  <c r="R51" i="68"/>
  <c r="R20" i="68"/>
  <c r="R58" i="68"/>
  <c r="R63" i="68"/>
  <c r="R43" i="68"/>
  <c r="R16" i="68"/>
  <c r="R32" i="68"/>
  <c r="R44" i="68"/>
  <c r="R21" i="68"/>
  <c r="R54" i="68"/>
  <c r="R28" i="68"/>
  <c r="R26" i="68"/>
  <c r="R19" i="68"/>
  <c r="R68" i="68"/>
  <c r="R30" i="68"/>
  <c r="R14" i="68"/>
  <c r="R46" i="68"/>
  <c r="R24" i="68"/>
  <c r="R71" i="68"/>
  <c r="R22" i="68"/>
  <c r="R33" i="68"/>
  <c r="R61" i="68"/>
  <c r="R50" i="68"/>
  <c r="R29" i="68"/>
  <c r="R65" i="68"/>
  <c r="R57" i="68"/>
  <c r="R34" i="68"/>
  <c r="R12" i="68"/>
  <c r="R31" i="68"/>
  <c r="R60" i="68"/>
  <c r="R7" i="68"/>
  <c r="R56" i="68"/>
  <c r="R36" i="68"/>
  <c r="R8" i="68"/>
  <c r="R59" i="68"/>
  <c r="R40" i="68"/>
  <c r="R23" i="68"/>
  <c r="R39" i="68"/>
  <c r="R53" i="68"/>
  <c r="R42" i="68"/>
  <c r="R15" i="68"/>
  <c r="R25" i="68"/>
  <c r="R18" i="68"/>
  <c r="R27" i="68"/>
  <c r="R13" i="68"/>
  <c r="R45" i="68"/>
  <c r="R66" i="68"/>
  <c r="R6" i="68"/>
  <c r="R17" i="68"/>
  <c r="R10" i="68"/>
  <c r="R37" i="68"/>
  <c r="R73" i="68"/>
  <c r="R49" i="68"/>
  <c r="R41" i="68"/>
  <c r="R69" i="68"/>
  <c r="R70" i="68"/>
  <c r="Q32" i="62"/>
  <c r="Q55" i="62"/>
  <c r="Q48" i="62"/>
  <c r="Q34" i="62"/>
  <c r="Q11" i="62"/>
  <c r="Q38" i="62"/>
  <c r="Q6" i="62"/>
  <c r="Q10" i="62"/>
  <c r="Q15" i="62"/>
  <c r="Q42" i="62"/>
  <c r="Q24" i="62"/>
  <c r="Q9" i="62"/>
  <c r="Q13" i="62"/>
  <c r="Q35" i="62"/>
  <c r="Q27" i="62"/>
  <c r="Q12" i="62"/>
  <c r="Q49" i="62"/>
  <c r="Q25" i="62"/>
  <c r="Q17" i="62"/>
  <c r="Q22" i="62"/>
  <c r="Q45" i="62"/>
  <c r="Q8" i="62"/>
  <c r="Q54" i="62"/>
  <c r="Q14" i="62"/>
  <c r="Q16" i="62"/>
  <c r="Q37" i="62"/>
  <c r="Q52" i="62"/>
  <c r="Q23" i="62"/>
  <c r="B15" i="62"/>
  <c r="Q20" i="62"/>
  <c r="Q31" i="62"/>
  <c r="Q19" i="62"/>
  <c r="Q30" i="62"/>
  <c r="Q21" i="62"/>
  <c r="Q53" i="62"/>
  <c r="Q28" i="62"/>
  <c r="Q41" i="62"/>
  <c r="Q7" i="62"/>
  <c r="Q33" i="62"/>
  <c r="Q39" i="62"/>
  <c r="Q46" i="62"/>
  <c r="Q47" i="62"/>
  <c r="Q44" i="62"/>
  <c r="Q50" i="62"/>
  <c r="Q29" i="62"/>
  <c r="Q36" i="62"/>
  <c r="Q51" i="62"/>
  <c r="Q40" i="62"/>
  <c r="Q43" i="62"/>
  <c r="Q18" i="62"/>
  <c r="Q26" i="62"/>
  <c r="H67" i="73" l="1"/>
  <c r="J67" i="73" s="1"/>
  <c r="J71" i="73" s="1"/>
  <c r="J73" i="73" s="1"/>
  <c r="J76" i="73" s="1"/>
  <c r="R25" i="62"/>
  <c r="R38" i="62"/>
  <c r="R22" i="62"/>
  <c r="R9" i="62"/>
  <c r="R52" i="62"/>
  <c r="R45" i="62"/>
  <c r="R41" i="62"/>
  <c r="R17" i="62"/>
  <c r="R13" i="62"/>
  <c r="R28" i="62"/>
  <c r="R7" i="62"/>
  <c r="R32" i="62"/>
  <c r="R55" i="62"/>
  <c r="R31" i="62"/>
  <c r="R37" i="62"/>
  <c r="R10" i="62"/>
  <c r="R20" i="62"/>
  <c r="B16" i="62"/>
  <c r="R48" i="62"/>
  <c r="R14" i="62"/>
  <c r="R54" i="62"/>
  <c r="R30" i="62"/>
  <c r="R6" i="62"/>
  <c r="R15" i="62"/>
  <c r="R16" i="62"/>
  <c r="R8" i="62"/>
  <c r="R49" i="62"/>
  <c r="R42" i="62"/>
  <c r="R34" i="62"/>
  <c r="R11" i="62"/>
  <c r="R21" i="62"/>
  <c r="R23" i="62"/>
  <c r="R35" i="62"/>
  <c r="R19" i="62"/>
  <c r="R18" i="62"/>
  <c r="R47" i="62"/>
  <c r="R12" i="62"/>
  <c r="R24" i="62"/>
  <c r="R27" i="62"/>
  <c r="R46" i="62"/>
  <c r="R43" i="62"/>
  <c r="R50" i="62"/>
  <c r="R26" i="62"/>
  <c r="R33" i="62"/>
  <c r="R39" i="62"/>
  <c r="R36" i="62"/>
  <c r="R44" i="62"/>
  <c r="R51" i="62"/>
  <c r="R53" i="62"/>
  <c r="R40" i="62"/>
  <c r="R29" i="62"/>
  <c r="S68" i="68"/>
  <c r="S39" i="68"/>
  <c r="S18" i="68"/>
  <c r="S47" i="68"/>
  <c r="S30" i="68"/>
  <c r="S67" i="68"/>
  <c r="S53" i="68"/>
  <c r="S11" i="68"/>
  <c r="B17" i="68"/>
  <c r="S28" i="68"/>
  <c r="S50" i="68"/>
  <c r="S25" i="68"/>
  <c r="S57" i="68"/>
  <c r="S8" i="68"/>
  <c r="S38" i="68"/>
  <c r="S14" i="68"/>
  <c r="S40" i="68"/>
  <c r="S44" i="68"/>
  <c r="S71" i="68"/>
  <c r="S54" i="68"/>
  <c r="S42" i="68"/>
  <c r="S36" i="68"/>
  <c r="S65" i="68"/>
  <c r="S27" i="68"/>
  <c r="S16" i="68"/>
  <c r="S7" i="68"/>
  <c r="S24" i="68"/>
  <c r="S23" i="68"/>
  <c r="S43" i="68"/>
  <c r="S64" i="68"/>
  <c r="S20" i="68"/>
  <c r="S15" i="68"/>
  <c r="S31" i="68"/>
  <c r="S33" i="68"/>
  <c r="S46" i="68"/>
  <c r="S66" i="68"/>
  <c r="S51" i="68"/>
  <c r="S35" i="68"/>
  <c r="S48" i="68"/>
  <c r="S32" i="68"/>
  <c r="S63" i="68"/>
  <c r="S22" i="68"/>
  <c r="S49" i="68"/>
  <c r="S12" i="68"/>
  <c r="S55" i="68"/>
  <c r="S59" i="68"/>
  <c r="S21" i="68"/>
  <c r="S72" i="68"/>
  <c r="S26" i="68"/>
  <c r="S61" i="68"/>
  <c r="S58" i="68"/>
  <c r="S34" i="68"/>
  <c r="S62" i="68"/>
  <c r="S41" i="68"/>
  <c r="S9" i="68"/>
  <c r="S52" i="68"/>
  <c r="S19" i="68"/>
  <c r="S29" i="68"/>
  <c r="S10" i="68"/>
  <c r="S13" i="68"/>
  <c r="S17" i="68"/>
  <c r="S69" i="68"/>
  <c r="S60" i="68"/>
  <c r="S70" i="68"/>
  <c r="S37" i="68"/>
  <c r="S45" i="68"/>
  <c r="S56" i="68"/>
  <c r="S6" i="68"/>
  <c r="S73" i="68"/>
  <c r="S35" i="66"/>
  <c r="S30" i="66"/>
  <c r="S29" i="66"/>
  <c r="S12" i="66"/>
  <c r="S33" i="66"/>
  <c r="S17" i="66"/>
  <c r="S31" i="66"/>
  <c r="S27" i="66"/>
  <c r="S9" i="66"/>
  <c r="S7" i="66"/>
  <c r="S21" i="66"/>
  <c r="S15" i="66"/>
  <c r="S13" i="66"/>
  <c r="S8" i="66"/>
  <c r="S19" i="66"/>
  <c r="S6" i="66"/>
  <c r="S34" i="66"/>
  <c r="S22" i="66"/>
  <c r="S10" i="66"/>
  <c r="S32" i="66"/>
  <c r="S23" i="66"/>
  <c r="S20" i="66"/>
  <c r="S16" i="66"/>
  <c r="S24" i="66"/>
  <c r="S26" i="66"/>
  <c r="S11" i="66"/>
  <c r="S28" i="66"/>
  <c r="B17" i="66"/>
  <c r="S14" i="66"/>
  <c r="S18" i="66"/>
  <c r="S25" i="66"/>
  <c r="Q50" i="65"/>
  <c r="Q39" i="65"/>
  <c r="B15" i="65"/>
  <c r="Q8" i="65"/>
  <c r="Q42" i="65"/>
  <c r="Q46" i="65"/>
  <c r="Q34" i="65"/>
  <c r="Q44" i="65"/>
  <c r="Q31" i="65"/>
  <c r="Q41" i="65"/>
  <c r="Q32" i="65"/>
  <c r="Q43" i="65"/>
  <c r="Q20" i="65"/>
  <c r="Q51" i="65"/>
  <c r="Q26" i="65"/>
  <c r="Q25" i="65"/>
  <c r="Q36" i="65"/>
  <c r="Q45" i="65"/>
  <c r="Q49" i="65"/>
  <c r="Q37" i="65"/>
  <c r="Q33" i="65"/>
  <c r="Q15" i="65"/>
  <c r="Q7" i="65"/>
  <c r="Q27" i="65"/>
  <c r="Q24" i="65"/>
  <c r="Q28" i="65"/>
  <c r="Q17" i="65"/>
  <c r="Q47" i="65"/>
  <c r="Q40" i="65"/>
  <c r="Q14" i="65"/>
  <c r="Q48" i="65"/>
  <c r="Q30" i="65"/>
  <c r="Q16" i="65"/>
  <c r="Q21" i="65"/>
  <c r="Q29" i="65"/>
  <c r="Q11" i="65"/>
  <c r="Q38" i="65"/>
  <c r="Q22" i="65"/>
  <c r="Q9" i="65"/>
  <c r="Q18" i="65"/>
  <c r="Q10" i="65"/>
  <c r="Q6" i="65"/>
  <c r="Q23" i="65"/>
  <c r="Q13" i="65"/>
  <c r="Q12" i="65"/>
  <c r="Q19" i="65"/>
  <c r="Q35" i="65"/>
  <c r="H65" i="75"/>
  <c r="H60" i="75"/>
  <c r="H62" i="75"/>
  <c r="H66" i="75"/>
  <c r="H64" i="75"/>
  <c r="H58" i="75"/>
  <c r="H57" i="75"/>
  <c r="H59" i="75"/>
  <c r="H61" i="75"/>
  <c r="J77" i="73" l="1"/>
  <c r="J79" i="73" s="1"/>
  <c r="G81" i="73"/>
  <c r="R18" i="65"/>
  <c r="R37" i="65"/>
  <c r="R8" i="65"/>
  <c r="R50" i="65"/>
  <c r="R51" i="65"/>
  <c r="R36" i="65"/>
  <c r="R32" i="65"/>
  <c r="R11" i="65"/>
  <c r="R27" i="65"/>
  <c r="R14" i="65"/>
  <c r="R38" i="65"/>
  <c r="R25" i="65"/>
  <c r="R29" i="65"/>
  <c r="R22" i="65"/>
  <c r="R15" i="65"/>
  <c r="R13" i="65"/>
  <c r="R48" i="65"/>
  <c r="R16" i="65"/>
  <c r="R28" i="65"/>
  <c r="R7" i="65"/>
  <c r="R40" i="65"/>
  <c r="R34" i="65"/>
  <c r="R24" i="65"/>
  <c r="R49" i="65"/>
  <c r="R42" i="65"/>
  <c r="R33" i="65"/>
  <c r="R26" i="65"/>
  <c r="R39" i="65"/>
  <c r="R17" i="65"/>
  <c r="R10" i="65"/>
  <c r="R44" i="65"/>
  <c r="B16" i="65"/>
  <c r="R30" i="65"/>
  <c r="R6" i="65"/>
  <c r="R46" i="65"/>
  <c r="R21" i="65"/>
  <c r="R31" i="65"/>
  <c r="R43" i="65"/>
  <c r="R20" i="65"/>
  <c r="R47" i="65"/>
  <c r="R41" i="65"/>
  <c r="R45" i="65"/>
  <c r="R35" i="65"/>
  <c r="R19" i="65"/>
  <c r="R9" i="65"/>
  <c r="R23" i="65"/>
  <c r="R12" i="65"/>
  <c r="T17" i="66"/>
  <c r="T18" i="66"/>
  <c r="T31" i="66"/>
  <c r="T8" i="66"/>
  <c r="T13" i="66"/>
  <c r="T26" i="66"/>
  <c r="T7" i="66"/>
  <c r="T9" i="66"/>
  <c r="T15" i="66"/>
  <c r="T33" i="66"/>
  <c r="T32" i="66"/>
  <c r="T27" i="66"/>
  <c r="T6" i="66"/>
  <c r="T24" i="66"/>
  <c r="T30" i="66"/>
  <c r="T14" i="66"/>
  <c r="T35" i="66"/>
  <c r="T21" i="66"/>
  <c r="T29" i="66"/>
  <c r="T25" i="66"/>
  <c r="T34" i="66"/>
  <c r="B18" i="66"/>
  <c r="T28" i="66"/>
  <c r="T22" i="66"/>
  <c r="T12" i="66"/>
  <c r="T11" i="66"/>
  <c r="T23" i="66"/>
  <c r="T16" i="66"/>
  <c r="T19" i="66"/>
  <c r="T20" i="66"/>
  <c r="T10" i="66"/>
  <c r="T12" i="68"/>
  <c r="T46" i="68"/>
  <c r="T59" i="68"/>
  <c r="T34" i="68"/>
  <c r="T11" i="68"/>
  <c r="T42" i="68"/>
  <c r="T22" i="68"/>
  <c r="T7" i="68"/>
  <c r="T68" i="68"/>
  <c r="T26" i="68"/>
  <c r="T39" i="68"/>
  <c r="T51" i="68"/>
  <c r="T53" i="68"/>
  <c r="T54" i="68"/>
  <c r="T35" i="68"/>
  <c r="T60" i="68"/>
  <c r="T43" i="68"/>
  <c r="T23" i="68"/>
  <c r="T48" i="68"/>
  <c r="T24" i="68"/>
  <c r="T37" i="68"/>
  <c r="T41" i="68"/>
  <c r="T47" i="68"/>
  <c r="T67" i="68"/>
  <c r="T25" i="68"/>
  <c r="T45" i="68"/>
  <c r="T20" i="68"/>
  <c r="T32" i="68"/>
  <c r="T16" i="68"/>
  <c r="T28" i="68"/>
  <c r="T61" i="68"/>
  <c r="T30" i="68"/>
  <c r="T63" i="68"/>
  <c r="T21" i="68"/>
  <c r="T58" i="68"/>
  <c r="T71" i="68"/>
  <c r="T27" i="68"/>
  <c r="T29" i="68"/>
  <c r="T33" i="68"/>
  <c r="T56" i="68"/>
  <c r="T72" i="68"/>
  <c r="T70" i="68"/>
  <c r="T19" i="68"/>
  <c r="T50" i="68"/>
  <c r="T40" i="68"/>
  <c r="T62" i="68"/>
  <c r="T15" i="68"/>
  <c r="T8" i="68"/>
  <c r="T9" i="68"/>
  <c r="T18" i="68"/>
  <c r="T31" i="68"/>
  <c r="T14" i="68"/>
  <c r="T36" i="68"/>
  <c r="T44" i="68"/>
  <c r="T55" i="68"/>
  <c r="T52" i="68"/>
  <c r="T65" i="68"/>
  <c r="T38" i="68"/>
  <c r="T64" i="68"/>
  <c r="T66" i="68"/>
  <c r="T49" i="68"/>
  <c r="T57" i="68"/>
  <c r="B18" i="68"/>
  <c r="T13" i="68"/>
  <c r="T10" i="68"/>
  <c r="T17" i="68"/>
  <c r="T73" i="68"/>
  <c r="T69" i="68"/>
  <c r="T6" i="68"/>
  <c r="S15" i="62"/>
  <c r="S32" i="62"/>
  <c r="S10" i="62"/>
  <c r="S45" i="62"/>
  <c r="S24" i="62"/>
  <c r="S13" i="62"/>
  <c r="S28" i="62"/>
  <c r="S16" i="62"/>
  <c r="S20" i="62"/>
  <c r="S19" i="62"/>
  <c r="S49" i="62"/>
  <c r="S21" i="62"/>
  <c r="S11" i="62"/>
  <c r="S52" i="62"/>
  <c r="S6" i="62"/>
  <c r="S48" i="62"/>
  <c r="S42" i="62"/>
  <c r="S17" i="62"/>
  <c r="B17" i="62"/>
  <c r="S27" i="62"/>
  <c r="S34" i="62"/>
  <c r="S14" i="62"/>
  <c r="S8" i="62"/>
  <c r="S22" i="62"/>
  <c r="S7" i="62"/>
  <c r="S12" i="62"/>
  <c r="S44" i="62"/>
  <c r="S25" i="62"/>
  <c r="S18" i="62"/>
  <c r="S51" i="62"/>
  <c r="S31" i="62"/>
  <c r="S54" i="62"/>
  <c r="S9" i="62"/>
  <c r="S41" i="62"/>
  <c r="S23" i="62"/>
  <c r="S55" i="62"/>
  <c r="S30" i="62"/>
  <c r="S26" i="62"/>
  <c r="S38" i="62"/>
  <c r="S35" i="62"/>
  <c r="S37" i="62"/>
  <c r="S36" i="62"/>
  <c r="S33" i="62"/>
  <c r="S46" i="62"/>
  <c r="S29" i="62"/>
  <c r="S47" i="62"/>
  <c r="S53" i="62"/>
  <c r="S39" i="62"/>
  <c r="S43" i="62"/>
  <c r="S50" i="62"/>
  <c r="S40" i="62"/>
  <c r="H67" i="75"/>
  <c r="J67" i="75" s="1"/>
  <c r="J71" i="75" s="1"/>
  <c r="S41" i="65" l="1"/>
  <c r="S34" i="65"/>
  <c r="S8" i="65"/>
  <c r="S20" i="65"/>
  <c r="S38" i="65"/>
  <c r="S21" i="65"/>
  <c r="S42" i="65"/>
  <c r="S49" i="65"/>
  <c r="S18" i="65"/>
  <c r="S36" i="65"/>
  <c r="S17" i="65"/>
  <c r="S40" i="65"/>
  <c r="S31" i="65"/>
  <c r="S9" i="65"/>
  <c r="S15" i="65"/>
  <c r="S43" i="65"/>
  <c r="S25" i="65"/>
  <c r="S24" i="65"/>
  <c r="S14" i="65"/>
  <c r="B17" i="65"/>
  <c r="S29" i="65"/>
  <c r="S28" i="65"/>
  <c r="S45" i="65"/>
  <c r="S27" i="65"/>
  <c r="S10" i="65"/>
  <c r="S30" i="65"/>
  <c r="S7" i="65"/>
  <c r="S51" i="65"/>
  <c r="S44" i="65"/>
  <c r="S16" i="65"/>
  <c r="S37" i="65"/>
  <c r="S22" i="65"/>
  <c r="S11" i="65"/>
  <c r="S39" i="65"/>
  <c r="S6" i="65"/>
  <c r="S50" i="65"/>
  <c r="S47" i="65"/>
  <c r="S33" i="65"/>
  <c r="S46" i="65"/>
  <c r="S26" i="65"/>
  <c r="S48" i="65"/>
  <c r="S32" i="65"/>
  <c r="S19" i="65"/>
  <c r="S23" i="65"/>
  <c r="S13" i="65"/>
  <c r="S35" i="65"/>
  <c r="S12" i="65"/>
  <c r="J73" i="75"/>
  <c r="J76" i="75" s="1"/>
  <c r="U68" i="68"/>
  <c r="U44" i="68"/>
  <c r="U65" i="68"/>
  <c r="U26" i="68"/>
  <c r="U21" i="68"/>
  <c r="U36" i="68"/>
  <c r="U42" i="68"/>
  <c r="U58" i="68"/>
  <c r="U53" i="68"/>
  <c r="U48" i="68"/>
  <c r="U35" i="68"/>
  <c r="U54" i="68"/>
  <c r="U62" i="68"/>
  <c r="U15" i="68"/>
  <c r="B19" i="68"/>
  <c r="U11" i="68"/>
  <c r="U22" i="68"/>
  <c r="U43" i="68"/>
  <c r="U46" i="68"/>
  <c r="U67" i="68"/>
  <c r="U56" i="68"/>
  <c r="U30" i="68"/>
  <c r="U50" i="68"/>
  <c r="U45" i="68"/>
  <c r="U25" i="68"/>
  <c r="U57" i="68"/>
  <c r="U34" i="68"/>
  <c r="U23" i="68"/>
  <c r="U16" i="68"/>
  <c r="U63" i="68"/>
  <c r="U38" i="68"/>
  <c r="U47" i="68"/>
  <c r="U31" i="68"/>
  <c r="U61" i="68"/>
  <c r="U72" i="68"/>
  <c r="U8" i="68"/>
  <c r="U24" i="68"/>
  <c r="U19" i="68"/>
  <c r="U32" i="68"/>
  <c r="U33" i="68"/>
  <c r="U59" i="68"/>
  <c r="U71" i="68"/>
  <c r="U51" i="68"/>
  <c r="U9" i="68"/>
  <c r="U55" i="68"/>
  <c r="U40" i="68"/>
  <c r="U27" i="68"/>
  <c r="U64" i="68"/>
  <c r="U52" i="68"/>
  <c r="U14" i="68"/>
  <c r="U29" i="68"/>
  <c r="U20" i="68"/>
  <c r="U7" i="68"/>
  <c r="U6" i="68"/>
  <c r="U60" i="68"/>
  <c r="U39" i="68"/>
  <c r="U10" i="68"/>
  <c r="U28" i="68"/>
  <c r="U41" i="68"/>
  <c r="U66" i="68"/>
  <c r="U18" i="68"/>
  <c r="U12" i="68"/>
  <c r="U70" i="68"/>
  <c r="U69" i="68"/>
  <c r="U13" i="68"/>
  <c r="U17" i="68"/>
  <c r="U73" i="68"/>
  <c r="U37" i="68"/>
  <c r="U49" i="68"/>
  <c r="U31" i="66"/>
  <c r="U20" i="66"/>
  <c r="U11" i="66"/>
  <c r="U13" i="66"/>
  <c r="U10" i="66"/>
  <c r="U15" i="66"/>
  <c r="U23" i="66"/>
  <c r="U28" i="66"/>
  <c r="U30" i="66"/>
  <c r="U16" i="66"/>
  <c r="U29" i="66"/>
  <c r="U14" i="66"/>
  <c r="U33" i="66"/>
  <c r="U19" i="66"/>
  <c r="U17" i="66"/>
  <c r="U27" i="66"/>
  <c r="U34" i="66"/>
  <c r="U18" i="66"/>
  <c r="U26" i="66"/>
  <c r="B19" i="66"/>
  <c r="U7" i="66"/>
  <c r="U32" i="66"/>
  <c r="U35" i="66"/>
  <c r="U22" i="66"/>
  <c r="U25" i="66"/>
  <c r="U24" i="66"/>
  <c r="U6" i="66"/>
  <c r="U21" i="66"/>
  <c r="U9" i="66"/>
  <c r="U12" i="66"/>
  <c r="U8" i="66"/>
  <c r="T55" i="62"/>
  <c r="T11" i="62"/>
  <c r="T12" i="62"/>
  <c r="T14" i="62"/>
  <c r="T31" i="62"/>
  <c r="T10" i="62"/>
  <c r="T17" i="62"/>
  <c r="T35" i="62"/>
  <c r="T37" i="62"/>
  <c r="T45" i="62"/>
  <c r="T34" i="62"/>
  <c r="T7" i="62"/>
  <c r="T48" i="62"/>
  <c r="T22" i="62"/>
  <c r="T32" i="62"/>
  <c r="B18" i="62"/>
  <c r="T9" i="62"/>
  <c r="T30" i="62"/>
  <c r="T13" i="62"/>
  <c r="T41" i="62"/>
  <c r="T19" i="62"/>
  <c r="T38" i="62"/>
  <c r="T28" i="62"/>
  <c r="T6" i="62"/>
  <c r="T24" i="62"/>
  <c r="T8" i="62"/>
  <c r="T25" i="62"/>
  <c r="T23" i="62"/>
  <c r="T47" i="62"/>
  <c r="T54" i="62"/>
  <c r="T15" i="62"/>
  <c r="T27" i="62"/>
  <c r="T20" i="62"/>
  <c r="T52" i="62"/>
  <c r="T49" i="62"/>
  <c r="T18" i="62"/>
  <c r="T53" i="62"/>
  <c r="T42" i="62"/>
  <c r="T44" i="62"/>
  <c r="T16" i="62"/>
  <c r="T21" i="62"/>
  <c r="T51" i="62"/>
  <c r="T33" i="62"/>
  <c r="T46" i="62"/>
  <c r="T36" i="62"/>
  <c r="T43" i="62"/>
  <c r="T29" i="62"/>
  <c r="T40" i="62"/>
  <c r="T39" i="62"/>
  <c r="T50" i="62"/>
  <c r="T26" i="62"/>
  <c r="T31" i="65" l="1"/>
  <c r="T46" i="65"/>
  <c r="T11" i="65"/>
  <c r="T20" i="65"/>
  <c r="T42" i="65"/>
  <c r="T14" i="65"/>
  <c r="T34" i="65"/>
  <c r="T44" i="65"/>
  <c r="T36" i="65"/>
  <c r="T22" i="65"/>
  <c r="T45" i="65"/>
  <c r="T39" i="65"/>
  <c r="T40" i="65"/>
  <c r="T49" i="65"/>
  <c r="T43" i="65"/>
  <c r="B18" i="65"/>
  <c r="T51" i="65"/>
  <c r="T27" i="65"/>
  <c r="T26" i="65"/>
  <c r="T17" i="65"/>
  <c r="T18" i="65"/>
  <c r="T41" i="65"/>
  <c r="T25" i="65"/>
  <c r="T38" i="65"/>
  <c r="T16" i="65"/>
  <c r="T30" i="65"/>
  <c r="T33" i="65"/>
  <c r="T32" i="65"/>
  <c r="T7" i="65"/>
  <c r="T50" i="65"/>
  <c r="T47" i="65"/>
  <c r="T6" i="65"/>
  <c r="T21" i="65"/>
  <c r="T24" i="65"/>
  <c r="T15" i="65"/>
  <c r="T28" i="65"/>
  <c r="T48" i="65"/>
  <c r="T10" i="65"/>
  <c r="T29" i="65"/>
  <c r="T8" i="65"/>
  <c r="T37" i="65"/>
  <c r="T12" i="65"/>
  <c r="T13" i="65"/>
  <c r="T19" i="65"/>
  <c r="T23" i="65"/>
  <c r="T35" i="65"/>
  <c r="T9" i="65"/>
  <c r="V34" i="66"/>
  <c r="V11" i="66"/>
  <c r="V23" i="66"/>
  <c r="V29" i="66"/>
  <c r="V32" i="66"/>
  <c r="V35" i="66"/>
  <c r="V18" i="66"/>
  <c r="V26" i="66"/>
  <c r="V24" i="66"/>
  <c r="V30" i="66"/>
  <c r="V13" i="66"/>
  <c r="V31" i="66"/>
  <c r="V12" i="66"/>
  <c r="V21" i="66"/>
  <c r="V15" i="66"/>
  <c r="V19" i="66"/>
  <c r="V16" i="66"/>
  <c r="V28" i="66"/>
  <c r="V6" i="66"/>
  <c r="V22" i="66"/>
  <c r="V8" i="66"/>
  <c r="V14" i="66"/>
  <c r="V25" i="66"/>
  <c r="V33" i="66"/>
  <c r="V20" i="66"/>
  <c r="V9" i="66"/>
  <c r="V7" i="66"/>
  <c r="V17" i="66"/>
  <c r="V10" i="66"/>
  <c r="B20" i="66"/>
  <c r="V27" i="66"/>
  <c r="V16" i="68"/>
  <c r="B20" i="68"/>
  <c r="V39" i="68"/>
  <c r="V59" i="68"/>
  <c r="V9" i="68"/>
  <c r="V28" i="68"/>
  <c r="V53" i="68"/>
  <c r="V7" i="68"/>
  <c r="V26" i="68"/>
  <c r="V36" i="68"/>
  <c r="V30" i="68"/>
  <c r="V20" i="68"/>
  <c r="V64" i="68"/>
  <c r="V22" i="68"/>
  <c r="V35" i="68"/>
  <c r="V67" i="68"/>
  <c r="V32" i="68"/>
  <c r="V8" i="68"/>
  <c r="V65" i="68"/>
  <c r="V72" i="68"/>
  <c r="V11" i="68"/>
  <c r="V27" i="68"/>
  <c r="V49" i="68"/>
  <c r="V43" i="68"/>
  <c r="V68" i="68"/>
  <c r="V56" i="68"/>
  <c r="V6" i="68"/>
  <c r="V23" i="68"/>
  <c r="V29" i="68"/>
  <c r="V60" i="68"/>
  <c r="V44" i="68"/>
  <c r="V12" i="68"/>
  <c r="V52" i="68"/>
  <c r="V40" i="68"/>
  <c r="V34" i="68"/>
  <c r="V41" i="68"/>
  <c r="V47" i="68"/>
  <c r="V54" i="68"/>
  <c r="V66" i="68"/>
  <c r="V71" i="68"/>
  <c r="V48" i="68"/>
  <c r="V19" i="68"/>
  <c r="V61" i="68"/>
  <c r="V15" i="68"/>
  <c r="V55" i="68"/>
  <c r="V21" i="68"/>
  <c r="V37" i="68"/>
  <c r="V14" i="68"/>
  <c r="V18" i="68"/>
  <c r="V57" i="68"/>
  <c r="V58" i="68"/>
  <c r="V46" i="68"/>
  <c r="V62" i="68"/>
  <c r="V50" i="68"/>
  <c r="V42" i="68"/>
  <c r="V33" i="68"/>
  <c r="V25" i="68"/>
  <c r="V31" i="68"/>
  <c r="V24" i="68"/>
  <c r="V63" i="68"/>
  <c r="V10" i="68"/>
  <c r="V51" i="68"/>
  <c r="V38" i="68"/>
  <c r="V73" i="68"/>
  <c r="V13" i="68"/>
  <c r="V70" i="68"/>
  <c r="V45" i="68"/>
  <c r="V69" i="68"/>
  <c r="V17" i="68"/>
  <c r="J77" i="75"/>
  <c r="J79" i="75" s="1"/>
  <c r="G81" i="75"/>
  <c r="U23" i="62"/>
  <c r="U45" i="62"/>
  <c r="U48" i="62"/>
  <c r="U16" i="62"/>
  <c r="U30" i="62"/>
  <c r="U9" i="62"/>
  <c r="U10" i="62"/>
  <c r="U27" i="62"/>
  <c r="B19" i="62"/>
  <c r="U13" i="62"/>
  <c r="U15" i="62"/>
  <c r="U47" i="62"/>
  <c r="U20" i="62"/>
  <c r="U18" i="62"/>
  <c r="U11" i="62"/>
  <c r="U19" i="62"/>
  <c r="U14" i="62"/>
  <c r="U17" i="62"/>
  <c r="U24" i="62"/>
  <c r="U38" i="62"/>
  <c r="U49" i="62"/>
  <c r="U6" i="62"/>
  <c r="U21" i="62"/>
  <c r="U42" i="62"/>
  <c r="U37" i="62"/>
  <c r="U31" i="62"/>
  <c r="U41" i="62"/>
  <c r="U44" i="62"/>
  <c r="U34" i="62"/>
  <c r="U12" i="62"/>
  <c r="U26" i="62"/>
  <c r="U53" i="62"/>
  <c r="U51" i="62"/>
  <c r="U32" i="62"/>
  <c r="U40" i="62"/>
  <c r="U8" i="62"/>
  <c r="U54" i="62"/>
  <c r="U55" i="62"/>
  <c r="U35" i="62"/>
  <c r="U25" i="62"/>
  <c r="U52" i="62"/>
  <c r="U28" i="62"/>
  <c r="U22" i="62"/>
  <c r="U7" i="62"/>
  <c r="U39" i="62"/>
  <c r="U46" i="62"/>
  <c r="U50" i="62"/>
  <c r="U43" i="62"/>
  <c r="U33" i="62"/>
  <c r="U36" i="62"/>
  <c r="U29" i="62"/>
  <c r="W67" i="68" l="1"/>
  <c r="W16" i="68"/>
  <c r="W22" i="68"/>
  <c r="W54" i="68"/>
  <c r="W63" i="68"/>
  <c r="W68" i="68"/>
  <c r="W18" i="68"/>
  <c r="W24" i="68"/>
  <c r="W48" i="68"/>
  <c r="W34" i="68"/>
  <c r="W65" i="68"/>
  <c r="W29" i="68"/>
  <c r="W7" i="68"/>
  <c r="W72" i="68"/>
  <c r="W64" i="68"/>
  <c r="W26" i="68"/>
  <c r="W36" i="68"/>
  <c r="W53" i="68"/>
  <c r="W49" i="68"/>
  <c r="W31" i="68"/>
  <c r="W39" i="68"/>
  <c r="W44" i="68"/>
  <c r="W60" i="68"/>
  <c r="W71" i="68"/>
  <c r="W9" i="68"/>
  <c r="W8" i="68"/>
  <c r="B21" i="68"/>
  <c r="W6" i="68"/>
  <c r="W52" i="68"/>
  <c r="W10" i="68"/>
  <c r="W32" i="68"/>
  <c r="W61" i="68"/>
  <c r="W35" i="68"/>
  <c r="W43" i="68"/>
  <c r="W46" i="68"/>
  <c r="W20" i="68"/>
  <c r="W50" i="68"/>
  <c r="W19" i="68"/>
  <c r="W47" i="68"/>
  <c r="W27" i="68"/>
  <c r="W51" i="68"/>
  <c r="W25" i="68"/>
  <c r="W55" i="68"/>
  <c r="W59" i="68"/>
  <c r="W33" i="68"/>
  <c r="W12" i="68"/>
  <c r="W11" i="68"/>
  <c r="W38" i="68"/>
  <c r="W45" i="68"/>
  <c r="W62" i="68"/>
  <c r="W70" i="68"/>
  <c r="W30" i="68"/>
  <c r="W58" i="68"/>
  <c r="W57" i="68"/>
  <c r="W23" i="68"/>
  <c r="W42" i="68"/>
  <c r="W28" i="68"/>
  <c r="W14" i="68"/>
  <c r="W66" i="68"/>
  <c r="W15" i="68"/>
  <c r="W21" i="68"/>
  <c r="W40" i="68"/>
  <c r="W56" i="68"/>
  <c r="W13" i="68"/>
  <c r="W37" i="68"/>
  <c r="W17" i="68"/>
  <c r="W69" i="68"/>
  <c r="W41" i="68"/>
  <c r="W73" i="68"/>
  <c r="V34" i="62"/>
  <c r="V24" i="62"/>
  <c r="V25" i="62"/>
  <c r="V14" i="62"/>
  <c r="V28" i="62"/>
  <c r="V30" i="62"/>
  <c r="V54" i="62"/>
  <c r="V22" i="62"/>
  <c r="V38" i="62"/>
  <c r="V16" i="62"/>
  <c r="V42" i="62"/>
  <c r="V52" i="62"/>
  <c r="V13" i="62"/>
  <c r="V37" i="62"/>
  <c r="V11" i="62"/>
  <c r="V8" i="62"/>
  <c r="V6" i="62"/>
  <c r="V27" i="62"/>
  <c r="V47" i="62"/>
  <c r="V48" i="62"/>
  <c r="V45" i="62"/>
  <c r="V40" i="62"/>
  <c r="V44" i="62"/>
  <c r="V51" i="62"/>
  <c r="V19" i="62"/>
  <c r="V12" i="62"/>
  <c r="V31" i="62"/>
  <c r="V15" i="62"/>
  <c r="V9" i="62"/>
  <c r="V32" i="62"/>
  <c r="B20" i="62"/>
  <c r="V53" i="62"/>
  <c r="V35" i="62"/>
  <c r="V55" i="62"/>
  <c r="V17" i="62"/>
  <c r="V21" i="62"/>
  <c r="V7" i="62"/>
  <c r="V20" i="62"/>
  <c r="V41" i="62"/>
  <c r="V10" i="62"/>
  <c r="V18" i="62"/>
  <c r="V49" i="62"/>
  <c r="V23" i="62"/>
  <c r="V50" i="62"/>
  <c r="V39" i="62"/>
  <c r="V46" i="62"/>
  <c r="V43" i="62"/>
  <c r="V36" i="62"/>
  <c r="V29" i="62"/>
  <c r="V26" i="62"/>
  <c r="V33" i="62"/>
  <c r="U14" i="65"/>
  <c r="U44" i="65"/>
  <c r="U15" i="65"/>
  <c r="U37" i="65"/>
  <c r="U34" i="65"/>
  <c r="U45" i="65"/>
  <c r="U29" i="65"/>
  <c r="U20" i="65"/>
  <c r="U24" i="65"/>
  <c r="U16" i="65"/>
  <c r="U31" i="65"/>
  <c r="U51" i="65"/>
  <c r="U41" i="65"/>
  <c r="U47" i="65"/>
  <c r="U42" i="65"/>
  <c r="U39" i="65"/>
  <c r="U7" i="65"/>
  <c r="U36" i="65"/>
  <c r="U33" i="65"/>
  <c r="U22" i="65"/>
  <c r="U40" i="65"/>
  <c r="U8" i="65"/>
  <c r="U46" i="65"/>
  <c r="U28" i="65"/>
  <c r="U27" i="65"/>
  <c r="U21" i="65"/>
  <c r="U11" i="65"/>
  <c r="U25" i="65"/>
  <c r="U26" i="65"/>
  <c r="U32" i="65"/>
  <c r="U50" i="65"/>
  <c r="U43" i="65"/>
  <c r="U30" i="65"/>
  <c r="U38" i="65"/>
  <c r="U48" i="65"/>
  <c r="U9" i="65"/>
  <c r="U49" i="65"/>
  <c r="U17" i="65"/>
  <c r="U18" i="65"/>
  <c r="U13" i="65"/>
  <c r="B19" i="65"/>
  <c r="U10" i="65"/>
  <c r="U19" i="65"/>
  <c r="U6" i="65"/>
  <c r="U35" i="65"/>
  <c r="U23" i="65"/>
  <c r="U12" i="65"/>
  <c r="W8" i="66"/>
  <c r="W28" i="66"/>
  <c r="W27" i="66"/>
  <c r="W33" i="66"/>
  <c r="W23" i="66"/>
  <c r="W6" i="66"/>
  <c r="W10" i="66"/>
  <c r="W21" i="66"/>
  <c r="W22" i="66"/>
  <c r="W32" i="66"/>
  <c r="B21" i="66"/>
  <c r="W13" i="66"/>
  <c r="W15" i="66"/>
  <c r="W16" i="66"/>
  <c r="W31" i="66"/>
  <c r="W9" i="66"/>
  <c r="W25" i="66"/>
  <c r="W24" i="66"/>
  <c r="W29" i="66"/>
  <c r="W20" i="66"/>
  <c r="W11" i="66"/>
  <c r="W12" i="66"/>
  <c r="W14" i="66"/>
  <c r="W7" i="66"/>
  <c r="W34" i="66"/>
  <c r="W18" i="66"/>
  <c r="W19" i="66"/>
  <c r="W26" i="66"/>
  <c r="W17" i="66"/>
  <c r="W35" i="66"/>
  <c r="W30" i="66"/>
  <c r="X48" i="68" l="1"/>
  <c r="X9" i="68"/>
  <c r="X12" i="68"/>
  <c r="X55" i="68"/>
  <c r="X38" i="68"/>
  <c r="X23" i="68"/>
  <c r="X36" i="68"/>
  <c r="X67" i="68"/>
  <c r="X21" i="68"/>
  <c r="X30" i="68"/>
  <c r="X7" i="68"/>
  <c r="X39" i="68"/>
  <c r="X32" i="68"/>
  <c r="X54" i="68"/>
  <c r="X53" i="68"/>
  <c r="X34" i="68"/>
  <c r="X66" i="68"/>
  <c r="X15" i="68"/>
  <c r="X31" i="68"/>
  <c r="X27" i="68"/>
  <c r="X44" i="68"/>
  <c r="B22" i="68"/>
  <c r="X16" i="68"/>
  <c r="X51" i="68"/>
  <c r="X49" i="68"/>
  <c r="X63" i="68"/>
  <c r="X43" i="68"/>
  <c r="X40" i="68"/>
  <c r="X24" i="68"/>
  <c r="X42" i="68"/>
  <c r="X58" i="68"/>
  <c r="X47" i="68"/>
  <c r="X6" i="68"/>
  <c r="X57" i="68"/>
  <c r="X62" i="68"/>
  <c r="X29" i="68"/>
  <c r="X28" i="68"/>
  <c r="X56" i="68"/>
  <c r="X8" i="68"/>
  <c r="X33" i="68"/>
  <c r="X52" i="68"/>
  <c r="X60" i="68"/>
  <c r="X20" i="68"/>
  <c r="X46" i="68"/>
  <c r="X25" i="68"/>
  <c r="X11" i="68"/>
  <c r="X37" i="68"/>
  <c r="X14" i="68"/>
  <c r="X65" i="68"/>
  <c r="X41" i="68"/>
  <c r="X64" i="68"/>
  <c r="X35" i="68"/>
  <c r="X19" i="68"/>
  <c r="X61" i="68"/>
  <c r="X72" i="68"/>
  <c r="X70" i="68"/>
  <c r="X18" i="68"/>
  <c r="X22" i="68"/>
  <c r="X68" i="68"/>
  <c r="X26" i="68"/>
  <c r="X71" i="68"/>
  <c r="X10" i="68"/>
  <c r="X50" i="68"/>
  <c r="X59" i="68"/>
  <c r="X69" i="68"/>
  <c r="X73" i="68"/>
  <c r="X45" i="68"/>
  <c r="X13" i="68"/>
  <c r="X17" i="68"/>
  <c r="W7" i="62"/>
  <c r="W15" i="62"/>
  <c r="W48" i="62"/>
  <c r="W8" i="62"/>
  <c r="W41" i="62"/>
  <c r="W9" i="62"/>
  <c r="W10" i="62"/>
  <c r="W23" i="62"/>
  <c r="W30" i="62"/>
  <c r="W32" i="62"/>
  <c r="W34" i="62"/>
  <c r="W6" i="62"/>
  <c r="W55" i="62"/>
  <c r="W13" i="62"/>
  <c r="W52" i="62"/>
  <c r="W20" i="62"/>
  <c r="W35" i="62"/>
  <c r="W42" i="62"/>
  <c r="W16" i="62"/>
  <c r="W12" i="62"/>
  <c r="W24" i="62"/>
  <c r="W51" i="62"/>
  <c r="W18" i="62"/>
  <c r="W17" i="62"/>
  <c r="W11" i="62"/>
  <c r="W49" i="62"/>
  <c r="W54" i="62"/>
  <c r="W37" i="62"/>
  <c r="B21" i="62"/>
  <c r="W38" i="62"/>
  <c r="W14" i="62"/>
  <c r="W31" i="62"/>
  <c r="W21" i="62"/>
  <c r="W44" i="62"/>
  <c r="W22" i="62"/>
  <c r="W27" i="62"/>
  <c r="W19" i="62"/>
  <c r="W26" i="62"/>
  <c r="W28" i="62"/>
  <c r="W45" i="62"/>
  <c r="W25" i="62"/>
  <c r="W43" i="62"/>
  <c r="W40" i="62"/>
  <c r="W39" i="62"/>
  <c r="W50" i="62"/>
  <c r="W46" i="62"/>
  <c r="W29" i="62"/>
  <c r="W47" i="62"/>
  <c r="W33" i="62"/>
  <c r="W36" i="62"/>
  <c r="W53" i="62"/>
  <c r="X8" i="66"/>
  <c r="X29" i="66"/>
  <c r="X18" i="66"/>
  <c r="X30" i="66"/>
  <c r="X11" i="66"/>
  <c r="X16" i="66"/>
  <c r="X28" i="66"/>
  <c r="X26" i="66"/>
  <c r="X27" i="66"/>
  <c r="X33" i="66"/>
  <c r="X6" i="66"/>
  <c r="X20" i="66"/>
  <c r="X7" i="66"/>
  <c r="X10" i="66"/>
  <c r="X12" i="66"/>
  <c r="X23" i="66"/>
  <c r="X22" i="66"/>
  <c r="X15" i="66"/>
  <c r="X17" i="66"/>
  <c r="X13" i="66"/>
  <c r="X32" i="66"/>
  <c r="X21" i="66"/>
  <c r="X34" i="66"/>
  <c r="X35" i="66"/>
  <c r="B22" i="66"/>
  <c r="X19" i="66"/>
  <c r="X14" i="66"/>
  <c r="X25" i="66"/>
  <c r="X31" i="66"/>
  <c r="X9" i="66"/>
  <c r="X24" i="66"/>
  <c r="V50" i="65"/>
  <c r="V14" i="65"/>
  <c r="V31" i="65"/>
  <c r="V24" i="65"/>
  <c r="V17" i="65"/>
  <c r="V36" i="65"/>
  <c r="V43" i="65"/>
  <c r="V47" i="65"/>
  <c r="V30" i="65"/>
  <c r="V18" i="65"/>
  <c r="V10" i="65"/>
  <c r="V40" i="65"/>
  <c r="V51" i="65"/>
  <c r="V28" i="65"/>
  <c r="V29" i="65"/>
  <c r="V16" i="65"/>
  <c r="V34" i="65"/>
  <c r="V49" i="65"/>
  <c r="V6" i="65"/>
  <c r="V32" i="65"/>
  <c r="V8" i="65"/>
  <c r="V7" i="65"/>
  <c r="V22" i="65"/>
  <c r="V46" i="65"/>
  <c r="V41" i="65"/>
  <c r="V48" i="65"/>
  <c r="V13" i="65"/>
  <c r="V42" i="65"/>
  <c r="V15" i="65"/>
  <c r="V21" i="65"/>
  <c r="V27" i="65"/>
  <c r="V37" i="65"/>
  <c r="V20" i="65"/>
  <c r="V38" i="65"/>
  <c r="B20" i="65"/>
  <c r="V45" i="65"/>
  <c r="V44" i="65"/>
  <c r="V26" i="65"/>
  <c r="V39" i="65"/>
  <c r="V11" i="65"/>
  <c r="V33" i="65"/>
  <c r="V25" i="65"/>
  <c r="V19" i="65"/>
  <c r="V9" i="65"/>
  <c r="V35" i="65"/>
  <c r="V23" i="65"/>
  <c r="V12" i="65"/>
  <c r="X49" i="62" l="1"/>
  <c r="X52" i="62"/>
  <c r="X17" i="62"/>
  <c r="X24" i="62"/>
  <c r="X48" i="62"/>
  <c r="X28" i="62"/>
  <c r="X7" i="62"/>
  <c r="X35" i="62"/>
  <c r="X16" i="62"/>
  <c r="X14" i="62"/>
  <c r="X31" i="62"/>
  <c r="X54" i="62"/>
  <c r="X20" i="62"/>
  <c r="X11" i="62"/>
  <c r="X30" i="62"/>
  <c r="X55" i="62"/>
  <c r="X51" i="62"/>
  <c r="X41" i="62"/>
  <c r="X6" i="62"/>
  <c r="X42" i="62"/>
  <c r="X40" i="62"/>
  <c r="G52" i="58"/>
  <c r="H54" i="58" s="1"/>
  <c r="H63" i="58" s="1"/>
  <c r="X37" i="62"/>
  <c r="X27" i="62"/>
  <c r="X10" i="62"/>
  <c r="X22" i="62"/>
  <c r="X47" i="62"/>
  <c r="B22" i="62"/>
  <c r="X25" i="62"/>
  <c r="X9" i="62"/>
  <c r="X12" i="62"/>
  <c r="X23" i="62"/>
  <c r="X18" i="62"/>
  <c r="X8" i="62"/>
  <c r="X34" i="62"/>
  <c r="X19" i="62"/>
  <c r="X32" i="62"/>
  <c r="X38" i="62"/>
  <c r="X13" i="62"/>
  <c r="X45" i="62"/>
  <c r="X15" i="62"/>
  <c r="X21" i="62"/>
  <c r="X33" i="62"/>
  <c r="X46" i="62"/>
  <c r="X43" i="62"/>
  <c r="X29" i="62"/>
  <c r="X44" i="62"/>
  <c r="X53" i="62"/>
  <c r="X39" i="62"/>
  <c r="X26" i="62"/>
  <c r="X50" i="62"/>
  <c r="X36" i="62"/>
  <c r="W40" i="65"/>
  <c r="W17" i="65"/>
  <c r="W38" i="65"/>
  <c r="W21" i="65"/>
  <c r="W41" i="65"/>
  <c r="W39" i="65"/>
  <c r="W24" i="65"/>
  <c r="B21" i="65"/>
  <c r="W49" i="65"/>
  <c r="W8" i="65"/>
  <c r="W16" i="65"/>
  <c r="W9" i="65"/>
  <c r="W11" i="65"/>
  <c r="W37" i="65"/>
  <c r="W50" i="65"/>
  <c r="W45" i="65"/>
  <c r="W18" i="65"/>
  <c r="W32" i="65"/>
  <c r="W27" i="65"/>
  <c r="W26" i="65"/>
  <c r="W22" i="65"/>
  <c r="W46" i="65"/>
  <c r="W33" i="65"/>
  <c r="W7" i="65"/>
  <c r="W43" i="65"/>
  <c r="W48" i="65"/>
  <c r="W51" i="65"/>
  <c r="W30" i="65"/>
  <c r="W44" i="65"/>
  <c r="W29" i="65"/>
  <c r="W36" i="65"/>
  <c r="W10" i="65"/>
  <c r="W14" i="65"/>
  <c r="W20" i="65"/>
  <c r="W34" i="65"/>
  <c r="W47" i="65"/>
  <c r="W15" i="65"/>
  <c r="W25" i="65"/>
  <c r="W28" i="65"/>
  <c r="W6" i="65"/>
  <c r="W31" i="65"/>
  <c r="W42" i="65"/>
  <c r="W12" i="65"/>
  <c r="W23" i="65"/>
  <c r="W35" i="65"/>
  <c r="W19" i="65"/>
  <c r="W13" i="65"/>
  <c r="Y38" i="68"/>
  <c r="Y33" i="68"/>
  <c r="Y61" i="68"/>
  <c r="Y48" i="68"/>
  <c r="Y14" i="68"/>
  <c r="Y47" i="68"/>
  <c r="Y58" i="68"/>
  <c r="Y53" i="68"/>
  <c r="Y52" i="68"/>
  <c r="Y51" i="68"/>
  <c r="Y7" i="68"/>
  <c r="Y31" i="68"/>
  <c r="Y43" i="68"/>
  <c r="Y72" i="68"/>
  <c r="Y35" i="68"/>
  <c r="Y21" i="68"/>
  <c r="Y6" i="68"/>
  <c r="Y68" i="68"/>
  <c r="Y15" i="68"/>
  <c r="Y34" i="68"/>
  <c r="Y28" i="68"/>
  <c r="Y19" i="68"/>
  <c r="Y11" i="68"/>
  <c r="Y54" i="68"/>
  <c r="Y26" i="68"/>
  <c r="Y9" i="68"/>
  <c r="Y18" i="68"/>
  <c r="Y25" i="68"/>
  <c r="Y39" i="68"/>
  <c r="Y70" i="68"/>
  <c r="Y23" i="68"/>
  <c r="Y57" i="68"/>
  <c r="Y32" i="68"/>
  <c r="Y27" i="68"/>
  <c r="Y36" i="68"/>
  <c r="Y12" i="68"/>
  <c r="B23" i="68"/>
  <c r="Y66" i="68"/>
  <c r="Y60" i="68"/>
  <c r="Y22" i="68"/>
  <c r="Y63" i="68"/>
  <c r="Y20" i="68"/>
  <c r="Y50" i="68"/>
  <c r="Y65" i="68"/>
  <c r="Y30" i="68"/>
  <c r="Y8" i="68"/>
  <c r="Y49" i="68"/>
  <c r="Y45" i="68"/>
  <c r="Y55" i="68"/>
  <c r="Y40" i="68"/>
  <c r="Y46" i="68"/>
  <c r="Y24" i="68"/>
  <c r="Y62" i="68"/>
  <c r="Y59" i="68"/>
  <c r="Y16" i="68"/>
  <c r="Y10" i="68"/>
  <c r="Y67" i="68"/>
  <c r="Y44" i="68"/>
  <c r="Y29" i="68"/>
  <c r="Y41" i="68"/>
  <c r="Y64" i="68"/>
  <c r="Y42" i="68"/>
  <c r="Y71" i="68"/>
  <c r="Y73" i="68"/>
  <c r="Y13" i="68"/>
  <c r="Y37" i="68"/>
  <c r="Y17" i="68"/>
  <c r="Y69" i="68"/>
  <c r="Y56" i="68"/>
  <c r="Y30" i="66"/>
  <c r="Y21" i="66"/>
  <c r="Y33" i="66"/>
  <c r="Y20" i="66"/>
  <c r="Y8" i="66"/>
  <c r="Y12" i="66"/>
  <c r="Y31" i="66"/>
  <c r="Y24" i="66"/>
  <c r="Y22" i="66"/>
  <c r="Y10" i="66"/>
  <c r="Y7" i="66"/>
  <c r="Y13" i="66"/>
  <c r="Y6" i="66"/>
  <c r="Y11" i="66"/>
  <c r="Y23" i="66"/>
  <c r="Y17" i="66"/>
  <c r="Y34" i="66"/>
  <c r="Y9" i="66"/>
  <c r="Y18" i="66"/>
  <c r="Y25" i="66"/>
  <c r="Y15" i="66"/>
  <c r="Y19" i="66"/>
  <c r="B23" i="66"/>
  <c r="Y32" i="66"/>
  <c r="Y14" i="66"/>
  <c r="Y29" i="66"/>
  <c r="Y35" i="66"/>
  <c r="Y28" i="66"/>
  <c r="Y27" i="66"/>
  <c r="Y26" i="66"/>
  <c r="Y16" i="66"/>
  <c r="Z11" i="68" l="1"/>
  <c r="Z22" i="68"/>
  <c r="Z64" i="68"/>
  <c r="Z50" i="68"/>
  <c r="Z7" i="68"/>
  <c r="Z32" i="68"/>
  <c r="Z14" i="68"/>
  <c r="Z62" i="68"/>
  <c r="Z40" i="68"/>
  <c r="Z29" i="68"/>
  <c r="Z18" i="68"/>
  <c r="Z27" i="68"/>
  <c r="Z48" i="68"/>
  <c r="Z71" i="68"/>
  <c r="Z42" i="68"/>
  <c r="Z59" i="68"/>
  <c r="Z15" i="68"/>
  <c r="Z67" i="68"/>
  <c r="Z31" i="68"/>
  <c r="B24" i="68"/>
  <c r="Z44" i="68"/>
  <c r="Z16" i="68"/>
  <c r="Z30" i="68"/>
  <c r="Z6" i="68"/>
  <c r="Z25" i="68"/>
  <c r="Z39" i="68"/>
  <c r="Z65" i="68"/>
  <c r="Z12" i="68"/>
  <c r="Z41" i="68"/>
  <c r="Z47" i="68"/>
  <c r="Z61" i="68"/>
  <c r="Z34" i="68"/>
  <c r="Z55" i="68"/>
  <c r="Z24" i="68"/>
  <c r="Z23" i="68"/>
  <c r="Z72" i="68"/>
  <c r="Z35" i="68"/>
  <c r="Z54" i="68"/>
  <c r="Z66" i="68"/>
  <c r="Z8" i="68"/>
  <c r="Z46" i="68"/>
  <c r="Z37" i="68"/>
  <c r="Z38" i="68"/>
  <c r="Z49" i="68"/>
  <c r="Z28" i="68"/>
  <c r="Z33" i="68"/>
  <c r="Z58" i="68"/>
  <c r="Z36" i="68"/>
  <c r="Z20" i="68"/>
  <c r="Z26" i="68"/>
  <c r="Z51" i="68"/>
  <c r="Z52" i="68"/>
  <c r="Z57" i="68"/>
  <c r="Z63" i="68"/>
  <c r="Z9" i="68"/>
  <c r="Z70" i="68"/>
  <c r="Z43" i="68"/>
  <c r="Z68" i="68"/>
  <c r="Z10" i="68"/>
  <c r="Z53" i="68"/>
  <c r="Z19" i="68"/>
  <c r="Z21" i="68"/>
  <c r="Z17" i="68"/>
  <c r="Z60" i="68"/>
  <c r="Z45" i="68"/>
  <c r="Z13" i="68"/>
  <c r="Z73" i="68"/>
  <c r="Z69" i="68"/>
  <c r="Z56" i="68"/>
  <c r="X43" i="65"/>
  <c r="X38" i="65"/>
  <c r="X40" i="65"/>
  <c r="X34" i="65"/>
  <c r="X44" i="65"/>
  <c r="X51" i="65"/>
  <c r="X10" i="65"/>
  <c r="X24" i="65"/>
  <c r="X28" i="65"/>
  <c r="X11" i="65"/>
  <c r="X41" i="65"/>
  <c r="X15" i="65"/>
  <c r="X49" i="65"/>
  <c r="X50" i="65"/>
  <c r="X27" i="65"/>
  <c r="X37" i="65"/>
  <c r="X18" i="65"/>
  <c r="X21" i="65"/>
  <c r="X22" i="65"/>
  <c r="X25" i="65"/>
  <c r="X42" i="65"/>
  <c r="X32" i="65"/>
  <c r="X31" i="65"/>
  <c r="X13" i="65"/>
  <c r="X29" i="65"/>
  <c r="X46" i="65"/>
  <c r="X9" i="65"/>
  <c r="X36" i="65"/>
  <c r="X33" i="65"/>
  <c r="X48" i="65"/>
  <c r="X14" i="65"/>
  <c r="X47" i="65"/>
  <c r="X20" i="65"/>
  <c r="X17" i="65"/>
  <c r="X16" i="65"/>
  <c r="X6" i="65"/>
  <c r="X7" i="65"/>
  <c r="X39" i="65"/>
  <c r="X30" i="65"/>
  <c r="X45" i="65"/>
  <c r="X26" i="65"/>
  <c r="B22" i="65"/>
  <c r="X8" i="65"/>
  <c r="X12" i="65"/>
  <c r="X35" i="65"/>
  <c r="X19" i="65"/>
  <c r="X23" i="65"/>
  <c r="Y16" i="62"/>
  <c r="Y41" i="62"/>
  <c r="Y21" i="62"/>
  <c r="Y54" i="62"/>
  <c r="Y55" i="62"/>
  <c r="Y7" i="62"/>
  <c r="Y14" i="62"/>
  <c r="Y13" i="62"/>
  <c r="Y35" i="62"/>
  <c r="Y25" i="62"/>
  <c r="Y49" i="62"/>
  <c r="Y38" i="62"/>
  <c r="Y26" i="62"/>
  <c r="Y8" i="62"/>
  <c r="Y31" i="62"/>
  <c r="Y17" i="62"/>
  <c r="Y18" i="62"/>
  <c r="Y22" i="62"/>
  <c r="Y15" i="62"/>
  <c r="Y10" i="62"/>
  <c r="Y12" i="62"/>
  <c r="Y28" i="62"/>
  <c r="Y32" i="62"/>
  <c r="Y34" i="62"/>
  <c r="Y23" i="62"/>
  <c r="Y6" i="62"/>
  <c r="Y44" i="62"/>
  <c r="Y20" i="62"/>
  <c r="B23" i="62"/>
  <c r="Y24" i="62"/>
  <c r="Y37" i="62"/>
  <c r="Y42" i="62"/>
  <c r="Y48" i="62"/>
  <c r="Y9" i="62"/>
  <c r="Y52" i="62"/>
  <c r="Y45" i="62"/>
  <c r="Y40" i="62"/>
  <c r="Y11" i="62"/>
  <c r="Y27" i="62"/>
  <c r="Y19" i="62"/>
  <c r="Y30" i="62"/>
  <c r="Y53" i="62"/>
  <c r="Y33" i="62"/>
  <c r="Y46" i="62"/>
  <c r="Y29" i="62"/>
  <c r="Y43" i="62"/>
  <c r="Y47" i="62"/>
  <c r="Y39" i="62"/>
  <c r="Y36" i="62"/>
  <c r="Y50" i="62"/>
  <c r="Y51" i="62"/>
  <c r="H64" i="58"/>
  <c r="H57" i="58"/>
  <c r="H58" i="58"/>
  <c r="H65" i="58"/>
  <c r="H61" i="58"/>
  <c r="H62" i="58"/>
  <c r="H60" i="58"/>
  <c r="H66" i="58"/>
  <c r="H59" i="58"/>
  <c r="Z25" i="66"/>
  <c r="Z9" i="66"/>
  <c r="Z20" i="66"/>
  <c r="Z14" i="66"/>
  <c r="Z31" i="66"/>
  <c r="Z34" i="66"/>
  <c r="Z12" i="66"/>
  <c r="Z22" i="66"/>
  <c r="Z21" i="66"/>
  <c r="Z19" i="66"/>
  <c r="Z13" i="66"/>
  <c r="Z11" i="66"/>
  <c r="Z27" i="66"/>
  <c r="Z32" i="66"/>
  <c r="Z15" i="66"/>
  <c r="Z17" i="66"/>
  <c r="Z18" i="66"/>
  <c r="Z26" i="66"/>
  <c r="Z29" i="66"/>
  <c r="Z28" i="66"/>
  <c r="Z35" i="66"/>
  <c r="Z6" i="66"/>
  <c r="Z16" i="66"/>
  <c r="Z10" i="66"/>
  <c r="Z33" i="66"/>
  <c r="B24" i="66"/>
  <c r="Z30" i="66"/>
  <c r="Z23" i="66"/>
  <c r="Z24" i="66"/>
  <c r="Z7" i="66"/>
  <c r="Z8" i="66"/>
  <c r="AA12" i="68" l="1"/>
  <c r="AA52" i="68"/>
  <c r="AA22" i="68"/>
  <c r="AA59" i="68"/>
  <c r="AA40" i="68"/>
  <c r="AA15" i="68"/>
  <c r="AA42" i="68"/>
  <c r="AA39" i="68"/>
  <c r="AA46" i="68"/>
  <c r="AA16" i="68"/>
  <c r="AA53" i="68"/>
  <c r="AA47" i="68"/>
  <c r="AA20" i="68"/>
  <c r="AA71" i="68"/>
  <c r="AA25" i="68"/>
  <c r="AA26" i="68"/>
  <c r="AA19" i="68"/>
  <c r="B25" i="68"/>
  <c r="AA62" i="68"/>
  <c r="AA43" i="68"/>
  <c r="AA72" i="68"/>
  <c r="AA61" i="68"/>
  <c r="AA60" i="68"/>
  <c r="AA33" i="68"/>
  <c r="AA27" i="68"/>
  <c r="AA37" i="68"/>
  <c r="AA9" i="68"/>
  <c r="AA29" i="68"/>
  <c r="AA21" i="68"/>
  <c r="AA67" i="68"/>
  <c r="AA44" i="68"/>
  <c r="AA34" i="68"/>
  <c r="AA11" i="68"/>
  <c r="AA65" i="68"/>
  <c r="AA66" i="68"/>
  <c r="AA49" i="68"/>
  <c r="AA18" i="68"/>
  <c r="AA30" i="68"/>
  <c r="AA38" i="68"/>
  <c r="AA63" i="68"/>
  <c r="AA57" i="68"/>
  <c r="AA31" i="68"/>
  <c r="AA35" i="68"/>
  <c r="AA28" i="68"/>
  <c r="AA24" i="68"/>
  <c r="AA14" i="68"/>
  <c r="AA58" i="68"/>
  <c r="AA48" i="68"/>
  <c r="AA54" i="68"/>
  <c r="AA51" i="68"/>
  <c r="AA8" i="68"/>
  <c r="AA7" i="68"/>
  <c r="AA55" i="68"/>
  <c r="AA56" i="68"/>
  <c r="AA23" i="68"/>
  <c r="AA50" i="68"/>
  <c r="AA36" i="68"/>
  <c r="AA64" i="68"/>
  <c r="AA68" i="68"/>
  <c r="AA70" i="68"/>
  <c r="AA6" i="68"/>
  <c r="AA32" i="68"/>
  <c r="AA13" i="68"/>
  <c r="AA17" i="68"/>
  <c r="AA73" i="68"/>
  <c r="AA41" i="68"/>
  <c r="AA69" i="68"/>
  <c r="AA10" i="68"/>
  <c r="AA45" i="68"/>
  <c r="Y16" i="65"/>
  <c r="Y8" i="65"/>
  <c r="Y34" i="65"/>
  <c r="Y44" i="65"/>
  <c r="Y42" i="65"/>
  <c r="Y50" i="65"/>
  <c r="Y24" i="65"/>
  <c r="Y7" i="65"/>
  <c r="Y25" i="65"/>
  <c r="Y11" i="65"/>
  <c r="Y39" i="65"/>
  <c r="Y51" i="65"/>
  <c r="Y27" i="65"/>
  <c r="Y32" i="65"/>
  <c r="Y43" i="65"/>
  <c r="Y48" i="65"/>
  <c r="Y9" i="65"/>
  <c r="Y13" i="65"/>
  <c r="Y22" i="65"/>
  <c r="Y30" i="65"/>
  <c r="Y10" i="65"/>
  <c r="Y6" i="65"/>
  <c r="Y29" i="65"/>
  <c r="Y18" i="65"/>
  <c r="B23" i="65"/>
  <c r="Y20" i="65"/>
  <c r="Y14" i="65"/>
  <c r="Y47" i="65"/>
  <c r="Y38" i="65"/>
  <c r="Y33" i="65"/>
  <c r="Y17" i="65"/>
  <c r="Y49" i="65"/>
  <c r="Y36" i="65"/>
  <c r="Y15" i="65"/>
  <c r="Y40" i="65"/>
  <c r="Y37" i="65"/>
  <c r="Y46" i="65"/>
  <c r="Y31" i="65"/>
  <c r="Y45" i="65"/>
  <c r="Y21" i="65"/>
  <c r="Y28" i="65"/>
  <c r="Y26" i="65"/>
  <c r="Y41" i="65"/>
  <c r="Y23" i="65"/>
  <c r="Y12" i="65"/>
  <c r="Y19" i="65"/>
  <c r="Y35" i="65"/>
  <c r="AA30" i="66"/>
  <c r="AA31" i="66"/>
  <c r="AA34" i="66"/>
  <c r="AA12" i="66"/>
  <c r="AA19" i="66"/>
  <c r="AA25" i="66"/>
  <c r="AA13" i="66"/>
  <c r="AA14" i="66"/>
  <c r="AA24" i="66"/>
  <c r="AA22" i="66"/>
  <c r="AA32" i="66"/>
  <c r="AA7" i="66"/>
  <c r="AA35" i="66"/>
  <c r="AA9" i="66"/>
  <c r="AA11" i="66"/>
  <c r="AA17" i="66"/>
  <c r="AA6" i="66"/>
  <c r="AA18" i="66"/>
  <c r="AA16" i="66"/>
  <c r="AA33" i="66"/>
  <c r="AA8" i="66"/>
  <c r="AA29" i="66"/>
  <c r="AA23" i="66"/>
  <c r="AA21" i="66"/>
  <c r="AA26" i="66"/>
  <c r="AA10" i="66"/>
  <c r="AA27" i="66"/>
  <c r="AA20" i="66"/>
  <c r="AA15" i="66"/>
  <c r="AA28" i="66"/>
  <c r="B25" i="66"/>
  <c r="H67" i="58"/>
  <c r="J67" i="58" s="1"/>
  <c r="J71" i="58" s="1"/>
  <c r="Z42" i="62"/>
  <c r="Z52" i="62"/>
  <c r="Z34" i="62"/>
  <c r="Z11" i="62"/>
  <c r="Z38" i="62"/>
  <c r="Z37" i="62"/>
  <c r="Z49" i="62"/>
  <c r="Z48" i="62"/>
  <c r="Z15" i="62"/>
  <c r="Z41" i="62"/>
  <c r="Z54" i="62"/>
  <c r="Z31" i="62"/>
  <c r="Z18" i="62"/>
  <c r="Z21" i="62"/>
  <c r="Z28" i="62"/>
  <c r="Z32" i="62"/>
  <c r="Z40" i="62"/>
  <c r="Z17" i="62"/>
  <c r="Z16" i="62"/>
  <c r="Z10" i="62"/>
  <c r="Z20" i="62"/>
  <c r="Z9" i="62"/>
  <c r="Z14" i="62"/>
  <c r="Z6" i="62"/>
  <c r="Z12" i="62"/>
  <c r="Z25" i="62"/>
  <c r="Z13" i="62"/>
  <c r="Z7" i="62"/>
  <c r="Z30" i="62"/>
  <c r="Z24" i="62"/>
  <c r="Z51" i="62"/>
  <c r="Z8" i="62"/>
  <c r="Z45" i="62"/>
  <c r="Z27" i="62"/>
  <c r="Z35" i="62"/>
  <c r="Z22" i="62"/>
  <c r="Z23" i="62"/>
  <c r="Z26" i="62"/>
  <c r="B24" i="62"/>
  <c r="Z55" i="62"/>
  <c r="Z19" i="62"/>
  <c r="Z50" i="62"/>
  <c r="Z47" i="62"/>
  <c r="Z29" i="62"/>
  <c r="Z36" i="62"/>
  <c r="Z33" i="62"/>
  <c r="Z44" i="62"/>
  <c r="Z39" i="62"/>
  <c r="Z46" i="62"/>
  <c r="Z43" i="62"/>
  <c r="Z53" i="62"/>
  <c r="J73" i="58" l="1"/>
  <c r="J76" i="58" s="1"/>
  <c r="AB25" i="66"/>
  <c r="B26" i="66"/>
  <c r="AB17" i="66"/>
  <c r="AB15" i="66"/>
  <c r="AB6" i="66"/>
  <c r="AB22" i="66"/>
  <c r="AB29" i="66"/>
  <c r="AB11" i="66"/>
  <c r="AB32" i="66"/>
  <c r="AB28" i="66"/>
  <c r="AB10" i="66"/>
  <c r="AB16" i="66"/>
  <c r="AB26" i="66"/>
  <c r="AB21" i="66"/>
  <c r="AB31" i="66"/>
  <c r="AB20" i="66"/>
  <c r="AB14" i="66"/>
  <c r="AB19" i="66"/>
  <c r="AB7" i="66"/>
  <c r="AB34" i="66"/>
  <c r="AB24" i="66"/>
  <c r="AB18" i="66"/>
  <c r="AB33" i="66"/>
  <c r="AB12" i="66"/>
  <c r="AB9" i="66"/>
  <c r="AB13" i="66"/>
  <c r="AB30" i="66"/>
  <c r="AB27" i="66"/>
  <c r="AB8" i="66"/>
  <c r="AB35" i="66"/>
  <c r="AB23" i="66"/>
  <c r="AA55" i="62"/>
  <c r="AA7" i="62"/>
  <c r="AA20" i="62"/>
  <c r="AA32" i="62"/>
  <c r="B25" i="62"/>
  <c r="AA52" i="62"/>
  <c r="AA8" i="62"/>
  <c r="AA9" i="62"/>
  <c r="AA54" i="62"/>
  <c r="AA42" i="62"/>
  <c r="AA35" i="62"/>
  <c r="AA41" i="62"/>
  <c r="AA44" i="62"/>
  <c r="AA17" i="62"/>
  <c r="AA53" i="62"/>
  <c r="AA31" i="62"/>
  <c r="AA13" i="62"/>
  <c r="AA11" i="62"/>
  <c r="AA23" i="62"/>
  <c r="AA40" i="62"/>
  <c r="AA48" i="62"/>
  <c r="AA6" i="62"/>
  <c r="AA24" i="62"/>
  <c r="AA25" i="62"/>
  <c r="AA28" i="62"/>
  <c r="AA12" i="62"/>
  <c r="AA30" i="62"/>
  <c r="AA49" i="62"/>
  <c r="AA26" i="62"/>
  <c r="AA16" i="62"/>
  <c r="AA15" i="62"/>
  <c r="AA10" i="62"/>
  <c r="AA22" i="62"/>
  <c r="AA34" i="62"/>
  <c r="AA18" i="62"/>
  <c r="AA19" i="62"/>
  <c r="AA37" i="62"/>
  <c r="AA45" i="62"/>
  <c r="AA38" i="62"/>
  <c r="AA51" i="62"/>
  <c r="AA21" i="62"/>
  <c r="AA47" i="62"/>
  <c r="AA27" i="62"/>
  <c r="AA14" i="62"/>
  <c r="AA46" i="62"/>
  <c r="AA36" i="62"/>
  <c r="AA50" i="62"/>
  <c r="AA33" i="62"/>
  <c r="AA39" i="62"/>
  <c r="AA43" i="62"/>
  <c r="AA29" i="62"/>
  <c r="Z29" i="65"/>
  <c r="Z16" i="65"/>
  <c r="Z46" i="65"/>
  <c r="Z11" i="65"/>
  <c r="Z36" i="65"/>
  <c r="Z48" i="65"/>
  <c r="Z7" i="65"/>
  <c r="Z50" i="65"/>
  <c r="Z30" i="65"/>
  <c r="Z14" i="65"/>
  <c r="Z37" i="65"/>
  <c r="Z10" i="65"/>
  <c r="Z27" i="65"/>
  <c r="Z44" i="65"/>
  <c r="Z18" i="65"/>
  <c r="Z51" i="65"/>
  <c r="Z33" i="65"/>
  <c r="B24" i="65"/>
  <c r="Z42" i="65"/>
  <c r="Z25" i="65"/>
  <c r="Z47" i="65"/>
  <c r="Z39" i="65"/>
  <c r="Z24" i="65"/>
  <c r="Z31" i="65"/>
  <c r="Z17" i="65"/>
  <c r="Z45" i="65"/>
  <c r="Z38" i="65"/>
  <c r="Z21" i="65"/>
  <c r="Z49" i="65"/>
  <c r="Z43" i="65"/>
  <c r="Z34" i="65"/>
  <c r="Z15" i="65"/>
  <c r="Z13" i="65"/>
  <c r="Z6" i="65"/>
  <c r="Z28" i="65"/>
  <c r="Z40" i="65"/>
  <c r="Z32" i="65"/>
  <c r="Z26" i="65"/>
  <c r="Z9" i="65"/>
  <c r="Z22" i="65"/>
  <c r="Z20" i="65"/>
  <c r="Z41" i="65"/>
  <c r="Z8" i="65"/>
  <c r="Z12" i="65"/>
  <c r="Z35" i="65"/>
  <c r="Z23" i="65"/>
  <c r="Z19" i="65"/>
  <c r="AB42" i="68"/>
  <c r="AB44" i="68"/>
  <c r="AB36" i="68"/>
  <c r="AB52" i="68"/>
  <c r="AB35" i="68"/>
  <c r="AB56" i="68"/>
  <c r="AB53" i="68"/>
  <c r="AB45" i="68"/>
  <c r="AB6" i="68"/>
  <c r="AB37" i="68"/>
  <c r="AB12" i="68"/>
  <c r="AB65" i="68"/>
  <c r="AB32" i="68"/>
  <c r="AB49" i="68"/>
  <c r="AB34" i="68"/>
  <c r="AB43" i="68"/>
  <c r="AB71" i="68"/>
  <c r="AB14" i="68"/>
  <c r="AB39" i="68"/>
  <c r="AB28" i="68"/>
  <c r="AB70" i="68"/>
  <c r="AB23" i="68"/>
  <c r="AB58" i="68"/>
  <c r="AB51" i="68"/>
  <c r="AB68" i="68"/>
  <c r="AB67" i="68"/>
  <c r="AB26" i="68"/>
  <c r="AB20" i="68"/>
  <c r="AB29" i="68"/>
  <c r="AB16" i="68"/>
  <c r="AB48" i="68"/>
  <c r="AB24" i="68"/>
  <c r="AB25" i="68"/>
  <c r="AB8" i="68"/>
  <c r="AB10" i="68"/>
  <c r="AB72" i="68"/>
  <c r="AB18" i="68"/>
  <c r="AB47" i="68"/>
  <c r="B26" i="68"/>
  <c r="AB40" i="68"/>
  <c r="AB41" i="68"/>
  <c r="AB9" i="68"/>
  <c r="AB62" i="68"/>
  <c r="AB19" i="68"/>
  <c r="AB21" i="68"/>
  <c r="AB38" i="68"/>
  <c r="AB63" i="68"/>
  <c r="AB59" i="68"/>
  <c r="AB50" i="68"/>
  <c r="AB57" i="68"/>
  <c r="AB31" i="68"/>
  <c r="AB33" i="68"/>
  <c r="AB54" i="68"/>
  <c r="AB15" i="68"/>
  <c r="AB27" i="68"/>
  <c r="AB22" i="68"/>
  <c r="AB61" i="68"/>
  <c r="AB66" i="68"/>
  <c r="AB60" i="68"/>
  <c r="AB64" i="68"/>
  <c r="AB11" i="68"/>
  <c r="AB7" i="68"/>
  <c r="AB46" i="68"/>
  <c r="AB55" i="68"/>
  <c r="AB30" i="68"/>
  <c r="AB69" i="68"/>
  <c r="AB17" i="68"/>
  <c r="AB73" i="68"/>
  <c r="AB13" i="68"/>
  <c r="J77" i="58" l="1"/>
  <c r="J79" i="58" s="1"/>
  <c r="G81" i="58"/>
  <c r="AC24" i="66"/>
  <c r="AC25" i="66"/>
  <c r="AC7" i="66"/>
  <c r="AC26" i="66"/>
  <c r="B27" i="66"/>
  <c r="AC16" i="66"/>
  <c r="AC20" i="66"/>
  <c r="AC33" i="66"/>
  <c r="AC10" i="66"/>
  <c r="AC9" i="66"/>
  <c r="AC22" i="66"/>
  <c r="AC30" i="66"/>
  <c r="AC14" i="66"/>
  <c r="AC23" i="66"/>
  <c r="AC29" i="66"/>
  <c r="AC28" i="66"/>
  <c r="AC27" i="66"/>
  <c r="AC35" i="66"/>
  <c r="AC34" i="66"/>
  <c r="AC12" i="66"/>
  <c r="AC21" i="66"/>
  <c r="AC17" i="66"/>
  <c r="AC8" i="66"/>
  <c r="AC19" i="66"/>
  <c r="AC13" i="66"/>
  <c r="AC6" i="66"/>
  <c r="AC32" i="66"/>
  <c r="AC11" i="66"/>
  <c r="AC15" i="66"/>
  <c r="AC18" i="66"/>
  <c r="AC31" i="66"/>
  <c r="AC55" i="68"/>
  <c r="AC64" i="68"/>
  <c r="AC71" i="68"/>
  <c r="AC22" i="68"/>
  <c r="AC70" i="68"/>
  <c r="AC59" i="68"/>
  <c r="AC38" i="68"/>
  <c r="AC9" i="68"/>
  <c r="AC63" i="68"/>
  <c r="AC46" i="68"/>
  <c r="AC23" i="68"/>
  <c r="AC66" i="68"/>
  <c r="AC25" i="68"/>
  <c r="AC6" i="68"/>
  <c r="AC14" i="68"/>
  <c r="AC32" i="68"/>
  <c r="AC68" i="68"/>
  <c r="AC40" i="68"/>
  <c r="AC57" i="68"/>
  <c r="AC18" i="68"/>
  <c r="AC27" i="68"/>
  <c r="AC34" i="68"/>
  <c r="AC20" i="68"/>
  <c r="AC12" i="68"/>
  <c r="AC37" i="68"/>
  <c r="AC33" i="68"/>
  <c r="AC72" i="68"/>
  <c r="AC65" i="68"/>
  <c r="AC48" i="68"/>
  <c r="AC60" i="68"/>
  <c r="AC45" i="68"/>
  <c r="AC35" i="68"/>
  <c r="AC44" i="68"/>
  <c r="AC26" i="68"/>
  <c r="AC11" i="68"/>
  <c r="AC47" i="68"/>
  <c r="AC53" i="68"/>
  <c r="AC43" i="68"/>
  <c r="AC52" i="68"/>
  <c r="AC42" i="68"/>
  <c r="AC15" i="68"/>
  <c r="AC16" i="68"/>
  <c r="AC29" i="68"/>
  <c r="AC41" i="68"/>
  <c r="AC19" i="68"/>
  <c r="B27" i="68"/>
  <c r="AC49" i="68"/>
  <c r="AC50" i="68"/>
  <c r="AC8" i="68"/>
  <c r="AC51" i="68"/>
  <c r="AC7" i="68"/>
  <c r="AC54" i="68"/>
  <c r="AC28" i="68"/>
  <c r="AC56" i="68"/>
  <c r="AC36" i="68"/>
  <c r="AC31" i="68"/>
  <c r="AC61" i="68"/>
  <c r="AC21" i="68"/>
  <c r="AC67" i="68"/>
  <c r="AC30" i="68"/>
  <c r="AC10" i="68"/>
  <c r="AC24" i="68"/>
  <c r="AC39" i="68"/>
  <c r="AC58" i="68"/>
  <c r="AC62" i="68"/>
  <c r="AC73" i="68"/>
  <c r="AC13" i="68"/>
  <c r="AC69" i="68"/>
  <c r="AC17" i="68"/>
  <c r="AA46" i="65"/>
  <c r="AA13" i="65"/>
  <c r="AA44" i="65"/>
  <c r="AA21" i="65"/>
  <c r="AA34" i="65"/>
  <c r="AA49" i="65"/>
  <c r="AA6" i="65"/>
  <c r="AA15" i="65"/>
  <c r="AA16" i="65"/>
  <c r="AA30" i="65"/>
  <c r="AA48" i="65"/>
  <c r="AA50" i="65"/>
  <c r="AA29" i="65"/>
  <c r="AA39" i="65"/>
  <c r="AA9" i="65"/>
  <c r="AA36" i="65"/>
  <c r="AA24" i="65"/>
  <c r="AA11" i="65"/>
  <c r="AA8" i="65"/>
  <c r="AA42" i="65"/>
  <c r="AA37" i="65"/>
  <c r="AA51" i="65"/>
  <c r="AA32" i="65"/>
  <c r="AA47" i="65"/>
  <c r="AA41" i="65"/>
  <c r="AA17" i="65"/>
  <c r="AA18" i="65"/>
  <c r="AA45" i="65"/>
  <c r="AA22" i="65"/>
  <c r="AA31" i="65"/>
  <c r="AA33" i="65"/>
  <c r="B25" i="65"/>
  <c r="AA20" i="65"/>
  <c r="AA28" i="65"/>
  <c r="AA7" i="65"/>
  <c r="AA10" i="65"/>
  <c r="AA26" i="65"/>
  <c r="AA25" i="65"/>
  <c r="AA38" i="65"/>
  <c r="AA27" i="65"/>
  <c r="AA14" i="65"/>
  <c r="AA43" i="65"/>
  <c r="AA40" i="65"/>
  <c r="AA12" i="65"/>
  <c r="AA23" i="65"/>
  <c r="AA35" i="65"/>
  <c r="AA19" i="65"/>
  <c r="AB11" i="62"/>
  <c r="AB21" i="62"/>
  <c r="AB31" i="62"/>
  <c r="AB27" i="62"/>
  <c r="AB19" i="62"/>
  <c r="AB14" i="62"/>
  <c r="AB30" i="62"/>
  <c r="AB23" i="62"/>
  <c r="AB35" i="62"/>
  <c r="AB44" i="62"/>
  <c r="AB52" i="62"/>
  <c r="AB28" i="62"/>
  <c r="AB40" i="62"/>
  <c r="AB51" i="62"/>
  <c r="B26" i="62"/>
  <c r="AB10" i="62"/>
  <c r="AB49" i="62"/>
  <c r="AB6" i="62"/>
  <c r="AB32" i="62"/>
  <c r="AB12" i="62"/>
  <c r="AB7" i="62"/>
  <c r="AB37" i="62"/>
  <c r="AB13" i="62"/>
  <c r="AB38" i="62"/>
  <c r="AB41" i="62"/>
  <c r="AB42" i="62"/>
  <c r="AB34" i="62"/>
  <c r="AB24" i="62"/>
  <c r="AB53" i="62"/>
  <c r="AB9" i="62"/>
  <c r="AB18" i="62"/>
  <c r="AB55" i="62"/>
  <c r="AB45" i="62"/>
  <c r="AB22" i="62"/>
  <c r="AB17" i="62"/>
  <c r="AB25" i="62"/>
  <c r="AB20" i="62"/>
  <c r="AB8" i="62"/>
  <c r="AB15" i="62"/>
  <c r="AB48" i="62"/>
  <c r="AB54" i="62"/>
  <c r="AB16" i="62"/>
  <c r="AB26" i="62"/>
  <c r="AB47" i="62"/>
  <c r="AB39" i="62"/>
  <c r="AB50" i="62"/>
  <c r="AB33" i="62"/>
  <c r="AB43" i="62"/>
  <c r="AB46" i="62"/>
  <c r="AB29" i="62"/>
  <c r="AB36" i="62"/>
  <c r="AB11" i="65" l="1"/>
  <c r="AB39" i="65"/>
  <c r="AB46" i="65"/>
  <c r="AB42" i="65"/>
  <c r="AB18" i="65"/>
  <c r="AB33" i="65"/>
  <c r="AB44" i="65"/>
  <c r="AB36" i="65"/>
  <c r="AB31" i="65"/>
  <c r="AB26" i="65"/>
  <c r="AB37" i="65"/>
  <c r="AB41" i="65"/>
  <c r="AB49" i="65"/>
  <c r="AB14" i="65"/>
  <c r="AB15" i="65"/>
  <c r="AB43" i="65"/>
  <c r="AB47" i="65"/>
  <c r="AB6" i="65"/>
  <c r="AB28" i="65"/>
  <c r="AB9" i="65"/>
  <c r="AB34" i="65"/>
  <c r="AB8" i="65"/>
  <c r="AB27" i="65"/>
  <c r="AB45" i="65"/>
  <c r="AB22" i="65"/>
  <c r="AB25" i="65"/>
  <c r="B26" i="65"/>
  <c r="AB24" i="65"/>
  <c r="AB21" i="65"/>
  <c r="AB38" i="65"/>
  <c r="AB50" i="65"/>
  <c r="AB30" i="65"/>
  <c r="AB40" i="65"/>
  <c r="AB16" i="65"/>
  <c r="AB20" i="65"/>
  <c r="AB48" i="65"/>
  <c r="AB32" i="65"/>
  <c r="AB10" i="65"/>
  <c r="AB29" i="65"/>
  <c r="AB17" i="65"/>
  <c r="AB13" i="65"/>
  <c r="AB7" i="65"/>
  <c r="AB51" i="65"/>
  <c r="AB35" i="65"/>
  <c r="AB23" i="65"/>
  <c r="AB12" i="65"/>
  <c r="AB19" i="65"/>
  <c r="AD14" i="68"/>
  <c r="AD6" i="68"/>
  <c r="AD25" i="68"/>
  <c r="AD40" i="68"/>
  <c r="AD54" i="68"/>
  <c r="AD48" i="68"/>
  <c r="AD30" i="68"/>
  <c r="AD39" i="68"/>
  <c r="AD7" i="68"/>
  <c r="AD49" i="68"/>
  <c r="AD36" i="68"/>
  <c r="AD57" i="68"/>
  <c r="AD56" i="68"/>
  <c r="AD35" i="68"/>
  <c r="AD59" i="68"/>
  <c r="AD20" i="68"/>
  <c r="AD11" i="68"/>
  <c r="AD55" i="68"/>
  <c r="AD42" i="68"/>
  <c r="AD68" i="68"/>
  <c r="AD64" i="68"/>
  <c r="AD18" i="68"/>
  <c r="AD29" i="68"/>
  <c r="AD47" i="68"/>
  <c r="AD10" i="68"/>
  <c r="AD52" i="68"/>
  <c r="AD8" i="68"/>
  <c r="AD22" i="68"/>
  <c r="AD51" i="68"/>
  <c r="AD23" i="68"/>
  <c r="AD46" i="68"/>
  <c r="AD27" i="68"/>
  <c r="AD12" i="68"/>
  <c r="AD58" i="68"/>
  <c r="AD72" i="68"/>
  <c r="B28" i="68"/>
  <c r="AD28" i="68"/>
  <c r="AD9" i="68"/>
  <c r="AD31" i="68"/>
  <c r="AD67" i="68"/>
  <c r="AD33" i="68"/>
  <c r="AD15" i="68"/>
  <c r="AD65" i="68"/>
  <c r="AD21" i="68"/>
  <c r="AD16" i="68"/>
  <c r="AD66" i="68"/>
  <c r="AD63" i="68"/>
  <c r="AD38" i="68"/>
  <c r="AD34" i="68"/>
  <c r="AD41" i="68"/>
  <c r="AD43" i="68"/>
  <c r="AD62" i="68"/>
  <c r="AD61" i="68"/>
  <c r="AD44" i="68"/>
  <c r="AD45" i="68"/>
  <c r="AD37" i="68"/>
  <c r="AD19" i="68"/>
  <c r="AD71" i="68"/>
  <c r="AD50" i="68"/>
  <c r="AD24" i="68"/>
  <c r="AD26" i="68"/>
  <c r="AD32" i="68"/>
  <c r="AD53" i="68"/>
  <c r="AD70" i="68"/>
  <c r="AD60" i="68"/>
  <c r="AD13" i="68"/>
  <c r="AD17" i="68"/>
  <c r="AD73" i="68"/>
  <c r="AD69" i="68"/>
  <c r="AD6" i="66"/>
  <c r="AD20" i="66"/>
  <c r="AD34" i="66"/>
  <c r="AD12" i="66"/>
  <c r="AD30" i="66"/>
  <c r="AD35" i="66"/>
  <c r="AD23" i="66"/>
  <c r="AD18" i="66"/>
  <c r="AD19" i="66"/>
  <c r="AD24" i="66"/>
  <c r="AD7" i="66"/>
  <c r="AD15" i="66"/>
  <c r="AD25" i="66"/>
  <c r="AD29" i="66"/>
  <c r="AD11" i="66"/>
  <c r="AD33" i="66"/>
  <c r="AD21" i="66"/>
  <c r="AD14" i="66"/>
  <c r="AD17" i="66"/>
  <c r="AD8" i="66"/>
  <c r="AD26" i="66"/>
  <c r="AD31" i="66"/>
  <c r="AD9" i="66"/>
  <c r="AD10" i="66"/>
  <c r="B28" i="66"/>
  <c r="AD22" i="66"/>
  <c r="AD27" i="66"/>
  <c r="AD13" i="66"/>
  <c r="AD32" i="66"/>
  <c r="AD16" i="66"/>
  <c r="AD28" i="66"/>
  <c r="G52" i="74"/>
  <c r="H54" i="74" s="1"/>
  <c r="H63" i="74" s="1"/>
  <c r="B27" i="62"/>
  <c r="AC53" i="62"/>
  <c r="AC19" i="62"/>
  <c r="AC15" i="62"/>
  <c r="AC16" i="62"/>
  <c r="AC18" i="62"/>
  <c r="AC42" i="62"/>
  <c r="AC8" i="62"/>
  <c r="AC54" i="62"/>
  <c r="AC21" i="62"/>
  <c r="AC25" i="62"/>
  <c r="AC44" i="62"/>
  <c r="AC32" i="62"/>
  <c r="AC11" i="62"/>
  <c r="AC9" i="62"/>
  <c r="AC28" i="62"/>
  <c r="AC48" i="62"/>
  <c r="AC22" i="62"/>
  <c r="AC51" i="62"/>
  <c r="AC47" i="62"/>
  <c r="AC27" i="62"/>
  <c r="AC30" i="62"/>
  <c r="AC12" i="62"/>
  <c r="AC45" i="62"/>
  <c r="AC14" i="62"/>
  <c r="AC23" i="62"/>
  <c r="AC6" i="62"/>
  <c r="AC49" i="62"/>
  <c r="AC52" i="62"/>
  <c r="AC13" i="62"/>
  <c r="AC17" i="62"/>
  <c r="AC34" i="62"/>
  <c r="AC31" i="62"/>
  <c r="AC37" i="62"/>
  <c r="AC41" i="62"/>
  <c r="AC35" i="62"/>
  <c r="AC55" i="62"/>
  <c r="AC10" i="62"/>
  <c r="AC7" i="62"/>
  <c r="AC26" i="62"/>
  <c r="AC24" i="62"/>
  <c r="AC38" i="62"/>
  <c r="AC40" i="62"/>
  <c r="AC20" i="62"/>
  <c r="AC46" i="62"/>
  <c r="AC29" i="62"/>
  <c r="AC36" i="62"/>
  <c r="AC33" i="62"/>
  <c r="AC43" i="62"/>
  <c r="AC39" i="62"/>
  <c r="AC50" i="62"/>
  <c r="H62" i="74" l="1"/>
  <c r="H65" i="74"/>
  <c r="H58" i="74"/>
  <c r="H59" i="74"/>
  <c r="H64" i="74"/>
  <c r="H60" i="74"/>
  <c r="H57" i="74"/>
  <c r="H61" i="74"/>
  <c r="H66" i="74"/>
  <c r="AE67" i="68"/>
  <c r="AE36" i="68"/>
  <c r="AE9" i="68"/>
  <c r="AE26" i="68"/>
  <c r="AE15" i="68"/>
  <c r="AE33" i="68"/>
  <c r="AE25" i="68"/>
  <c r="AE45" i="68"/>
  <c r="AE10" i="68"/>
  <c r="AE8" i="68"/>
  <c r="AE39" i="68"/>
  <c r="AE71" i="68"/>
  <c r="B29" i="68"/>
  <c r="AE30" i="68"/>
  <c r="AE61" i="68"/>
  <c r="AE42" i="68"/>
  <c r="AE48" i="68"/>
  <c r="AE21" i="68"/>
  <c r="AE22" i="68"/>
  <c r="AE59" i="68"/>
  <c r="AE31" i="68"/>
  <c r="AE51" i="68"/>
  <c r="AE63" i="68"/>
  <c r="AE56" i="68"/>
  <c r="AE19" i="68"/>
  <c r="AE44" i="68"/>
  <c r="AE34" i="68"/>
  <c r="AE28" i="68"/>
  <c r="AE37" i="68"/>
  <c r="AE16" i="68"/>
  <c r="AE27" i="68"/>
  <c r="AE66" i="68"/>
  <c r="AE60" i="68"/>
  <c r="AE43" i="68"/>
  <c r="AE18" i="68"/>
  <c r="AE23" i="68"/>
  <c r="AE29" i="68"/>
  <c r="AE52" i="68"/>
  <c r="AE7" i="68"/>
  <c r="AE12" i="68"/>
  <c r="AE57" i="68"/>
  <c r="AE54" i="68"/>
  <c r="AE58" i="68"/>
  <c r="AE72" i="68"/>
  <c r="AE6" i="68"/>
  <c r="AE65" i="68"/>
  <c r="AE68" i="68"/>
  <c r="AE55" i="68"/>
  <c r="AE47" i="68"/>
  <c r="AE64" i="68"/>
  <c r="AE70" i="68"/>
  <c r="AE40" i="68"/>
  <c r="AE14" i="68"/>
  <c r="AE20" i="68"/>
  <c r="AE35" i="68"/>
  <c r="AE41" i="68"/>
  <c r="AE32" i="68"/>
  <c r="AE11" i="68"/>
  <c r="AE49" i="68"/>
  <c r="AE38" i="68"/>
  <c r="AE46" i="68"/>
  <c r="AE24" i="68"/>
  <c r="AE53" i="68"/>
  <c r="AE62" i="68"/>
  <c r="AE50" i="68"/>
  <c r="AE17" i="68"/>
  <c r="AE69" i="68"/>
  <c r="AE13" i="68"/>
  <c r="AE73" i="68"/>
  <c r="AC28" i="65"/>
  <c r="AC24" i="65"/>
  <c r="AC42" i="65"/>
  <c r="AC36" i="65"/>
  <c r="AC18" i="65"/>
  <c r="AC47" i="65"/>
  <c r="AC45" i="65"/>
  <c r="AC49" i="65"/>
  <c r="AC26" i="65"/>
  <c r="AC38" i="65"/>
  <c r="AC7" i="65"/>
  <c r="AC22" i="65"/>
  <c r="AC50" i="65"/>
  <c r="AC34" i="65"/>
  <c r="AC25" i="65"/>
  <c r="AC39" i="65"/>
  <c r="AC13" i="65"/>
  <c r="AC20" i="65"/>
  <c r="AC11" i="65"/>
  <c r="AC51" i="65"/>
  <c r="AC15" i="65"/>
  <c r="AC6" i="65"/>
  <c r="AC32" i="65"/>
  <c r="AC8" i="65"/>
  <c r="AC21" i="65"/>
  <c r="AC14" i="65"/>
  <c r="B27" i="65"/>
  <c r="AC37" i="65"/>
  <c r="AC48" i="65"/>
  <c r="AC10" i="65"/>
  <c r="AC9" i="65"/>
  <c r="AC44" i="65"/>
  <c r="AC43" i="65"/>
  <c r="AC41" i="65"/>
  <c r="AC30" i="65"/>
  <c r="AC40" i="65"/>
  <c r="AC31" i="65"/>
  <c r="AC16" i="65"/>
  <c r="AC29" i="65"/>
  <c r="AC33" i="65"/>
  <c r="AC27" i="65"/>
  <c r="AC46" i="65"/>
  <c r="AC35" i="65"/>
  <c r="AC17" i="65"/>
  <c r="AC12" i="65"/>
  <c r="AC23" i="65"/>
  <c r="AC19" i="65"/>
  <c r="AD44" i="62"/>
  <c r="AD6" i="62"/>
  <c r="AD15" i="62"/>
  <c r="AD42" i="62"/>
  <c r="AD53" i="62"/>
  <c r="AD49" i="62"/>
  <c r="AD16" i="62"/>
  <c r="B28" i="62"/>
  <c r="AD31" i="62"/>
  <c r="AD23" i="62"/>
  <c r="AD54" i="62"/>
  <c r="AD25" i="62"/>
  <c r="AD27" i="62"/>
  <c r="AD47" i="62"/>
  <c r="AD13" i="62"/>
  <c r="AD18" i="62"/>
  <c r="AD11" i="62"/>
  <c r="AD32" i="62"/>
  <c r="AD52" i="62"/>
  <c r="AD35" i="62"/>
  <c r="AD20" i="62"/>
  <c r="AD51" i="62"/>
  <c r="AD34" i="62"/>
  <c r="AD28" i="62"/>
  <c r="AD19" i="62"/>
  <c r="AD10" i="62"/>
  <c r="AD17" i="62"/>
  <c r="AD9" i="62"/>
  <c r="AD24" i="62"/>
  <c r="AD48" i="62"/>
  <c r="AD7" i="62"/>
  <c r="AD21" i="62"/>
  <c r="AD26" i="62"/>
  <c r="AD45" i="62"/>
  <c r="AD37" i="62"/>
  <c r="AD12" i="62"/>
  <c r="AD40" i="62"/>
  <c r="AD41" i="62"/>
  <c r="AD14" i="62"/>
  <c r="AD8" i="62"/>
  <c r="AD22" i="62"/>
  <c r="AD38" i="62"/>
  <c r="AD30" i="62"/>
  <c r="AD55" i="62"/>
  <c r="AD50" i="62"/>
  <c r="AD46" i="62"/>
  <c r="AD36" i="62"/>
  <c r="AD39" i="62"/>
  <c r="AD33" i="62"/>
  <c r="AD29" i="62"/>
  <c r="AD43" i="62"/>
  <c r="AE13" i="66"/>
  <c r="AE11" i="66"/>
  <c r="AE32" i="66"/>
  <c r="AE23" i="66"/>
  <c r="AE34" i="66"/>
  <c r="AE12" i="66"/>
  <c r="AE18" i="66"/>
  <c r="AE27" i="66"/>
  <c r="AE16" i="66"/>
  <c r="AE6" i="66"/>
  <c r="AE24" i="66"/>
  <c r="AE22" i="66"/>
  <c r="AE17" i="66"/>
  <c r="AE29" i="66"/>
  <c r="AE25" i="66"/>
  <c r="AE10" i="66"/>
  <c r="AE21" i="66"/>
  <c r="AE35" i="66"/>
  <c r="AE14" i="66"/>
  <c r="AE33" i="66"/>
  <c r="AE28" i="66"/>
  <c r="B29" i="66"/>
  <c r="AE20" i="66"/>
  <c r="AE9" i="66"/>
  <c r="AE31" i="66"/>
  <c r="AE30" i="66"/>
  <c r="AE7" i="66"/>
  <c r="AE26" i="66"/>
  <c r="AE8" i="66"/>
  <c r="AE15" i="66"/>
  <c r="AE19" i="66"/>
  <c r="H67" i="74" l="1"/>
  <c r="J67" i="74" s="1"/>
  <c r="J71" i="74" s="1"/>
  <c r="AF13" i="66"/>
  <c r="AF25" i="66"/>
  <c r="AF8" i="66"/>
  <c r="AF29" i="66"/>
  <c r="AF19" i="66"/>
  <c r="AF31" i="66"/>
  <c r="AF24" i="66"/>
  <c r="AF12" i="66"/>
  <c r="AF17" i="66"/>
  <c r="AF32" i="66"/>
  <c r="AF14" i="66"/>
  <c r="AF18" i="66"/>
  <c r="AF7" i="66"/>
  <c r="AF34" i="66"/>
  <c r="AF16" i="66"/>
  <c r="AF22" i="66"/>
  <c r="AF26" i="66"/>
  <c r="AF30" i="66"/>
  <c r="AF23" i="66"/>
  <c r="AF20" i="66"/>
  <c r="B30" i="66"/>
  <c r="AF11" i="66"/>
  <c r="AF9" i="66"/>
  <c r="AF6" i="66"/>
  <c r="AF21" i="66"/>
  <c r="AF15" i="66"/>
  <c r="AF33" i="66"/>
  <c r="AF35" i="66"/>
  <c r="AF28" i="66"/>
  <c r="AF10" i="66"/>
  <c r="AF27" i="66"/>
  <c r="AF70" i="68"/>
  <c r="AF58" i="68"/>
  <c r="AF20" i="68"/>
  <c r="AF18" i="68"/>
  <c r="AF21" i="68"/>
  <c r="AF48" i="68"/>
  <c r="AF27" i="68"/>
  <c r="AF40" i="68"/>
  <c r="AF32" i="68"/>
  <c r="AF51" i="68"/>
  <c r="AF59" i="68"/>
  <c r="AF53" i="68"/>
  <c r="AF31" i="68"/>
  <c r="AF7" i="68"/>
  <c r="AF19" i="68"/>
  <c r="AF47" i="68"/>
  <c r="AF72" i="68"/>
  <c r="AF14" i="68"/>
  <c r="AF38" i="68"/>
  <c r="AF37" i="68"/>
  <c r="AF39" i="68"/>
  <c r="AF43" i="68"/>
  <c r="AF12" i="68"/>
  <c r="B30" i="68"/>
  <c r="AF54" i="68"/>
  <c r="AF42" i="68"/>
  <c r="AF60" i="68"/>
  <c r="AF30" i="68"/>
  <c r="AF15" i="68"/>
  <c r="AF8" i="68"/>
  <c r="AF16" i="68"/>
  <c r="AF23" i="68"/>
  <c r="AF55" i="68"/>
  <c r="AF41" i="68"/>
  <c r="AF22" i="68"/>
  <c r="AF44" i="68"/>
  <c r="AF26" i="68"/>
  <c r="AF56" i="68"/>
  <c r="AF62" i="68"/>
  <c r="AF71" i="68"/>
  <c r="AF50" i="68"/>
  <c r="AF34" i="68"/>
  <c r="AF49" i="68"/>
  <c r="AF11" i="68"/>
  <c r="AF61" i="68"/>
  <c r="AF65" i="68"/>
  <c r="AF67" i="68"/>
  <c r="AF24" i="68"/>
  <c r="AF6" i="68"/>
  <c r="AF29" i="68"/>
  <c r="AF63" i="68"/>
  <c r="AF10" i="68"/>
  <c r="AF35" i="68"/>
  <c r="AF36" i="68"/>
  <c r="AF57" i="68"/>
  <c r="AF68" i="68"/>
  <c r="AF28" i="68"/>
  <c r="AF46" i="68"/>
  <c r="AF33" i="68"/>
  <c r="AF64" i="68"/>
  <c r="AF52" i="68"/>
  <c r="AF45" i="68"/>
  <c r="AF25" i="68"/>
  <c r="AF9" i="68"/>
  <c r="AF66" i="68"/>
  <c r="AF13" i="68"/>
  <c r="AF69" i="68"/>
  <c r="AF17" i="68"/>
  <c r="AF73" i="68"/>
  <c r="AE11" i="62"/>
  <c r="AE41" i="62"/>
  <c r="AE22" i="62"/>
  <c r="AE42" i="62"/>
  <c r="AE16" i="62"/>
  <c r="AE34" i="62"/>
  <c r="AE20" i="62"/>
  <c r="AE13" i="62"/>
  <c r="AE49" i="62"/>
  <c r="AE8" i="62"/>
  <c r="AE12" i="62"/>
  <c r="B29" i="62"/>
  <c r="AE48" i="62"/>
  <c r="AE51" i="62"/>
  <c r="AE53" i="62"/>
  <c r="AE23" i="62"/>
  <c r="AE32" i="62"/>
  <c r="AE19" i="62"/>
  <c r="AE38" i="62"/>
  <c r="AE54" i="62"/>
  <c r="AE9" i="62"/>
  <c r="AE25" i="62"/>
  <c r="AE21" i="62"/>
  <c r="AE26" i="62"/>
  <c r="AE44" i="62"/>
  <c r="AE47" i="62"/>
  <c r="AE6" i="62"/>
  <c r="AE45" i="62"/>
  <c r="AE35" i="62"/>
  <c r="AE55" i="62"/>
  <c r="AE14" i="62"/>
  <c r="AE18" i="62"/>
  <c r="AE31" i="62"/>
  <c r="AE52" i="62"/>
  <c r="AE10" i="62"/>
  <c r="AE27" i="62"/>
  <c r="AE15" i="62"/>
  <c r="AE17" i="62"/>
  <c r="AE30" i="62"/>
  <c r="AE7" i="62"/>
  <c r="AE28" i="62"/>
  <c r="AE37" i="62"/>
  <c r="AE24" i="62"/>
  <c r="AE40" i="62"/>
  <c r="AE33" i="62"/>
  <c r="AE39" i="62"/>
  <c r="AE43" i="62"/>
  <c r="AE29" i="62"/>
  <c r="AE50" i="62"/>
  <c r="AE46" i="62"/>
  <c r="AE36" i="62"/>
  <c r="AD21" i="65"/>
  <c r="B28" i="65"/>
  <c r="AD47" i="65"/>
  <c r="AD51" i="65"/>
  <c r="AD16" i="65"/>
  <c r="AD14" i="65"/>
  <c r="AD38" i="65"/>
  <c r="AD6" i="65"/>
  <c r="AD31" i="65"/>
  <c r="AD20" i="65"/>
  <c r="AD24" i="65"/>
  <c r="AD49" i="65"/>
  <c r="AD28" i="65"/>
  <c r="AD44" i="65"/>
  <c r="AD9" i="65"/>
  <c r="AD13" i="65"/>
  <c r="AD18" i="65"/>
  <c r="AD43" i="65"/>
  <c r="AD10" i="65"/>
  <c r="AD34" i="65"/>
  <c r="AD46" i="65"/>
  <c r="AD22" i="65"/>
  <c r="AD27" i="65"/>
  <c r="AD17" i="65"/>
  <c r="AD40" i="65"/>
  <c r="AD45" i="65"/>
  <c r="AD7" i="65"/>
  <c r="AD25" i="65"/>
  <c r="AD26" i="65"/>
  <c r="AD50" i="65"/>
  <c r="AD39" i="65"/>
  <c r="AD42" i="65"/>
  <c r="AD48" i="65"/>
  <c r="AD15" i="65"/>
  <c r="AD37" i="65"/>
  <c r="AD33" i="65"/>
  <c r="AD29" i="65"/>
  <c r="AD11" i="65"/>
  <c r="AD30" i="65"/>
  <c r="AD32" i="65"/>
  <c r="AD8" i="65"/>
  <c r="AD41" i="65"/>
  <c r="AD36" i="65"/>
  <c r="AD19" i="65"/>
  <c r="AD35" i="65"/>
  <c r="AD12" i="65"/>
  <c r="AD23" i="65"/>
  <c r="AG62" i="68" l="1"/>
  <c r="AG47" i="68"/>
  <c r="AG6" i="68"/>
  <c r="AG8" i="68"/>
  <c r="AG55" i="68"/>
  <c r="AG65" i="68"/>
  <c r="AG9" i="68"/>
  <c r="AG19" i="68"/>
  <c r="AG63" i="68"/>
  <c r="AG64" i="68"/>
  <c r="AG32" i="68"/>
  <c r="AG54" i="68"/>
  <c r="AG24" i="68"/>
  <c r="AG10" i="68"/>
  <c r="AG27" i="68"/>
  <c r="AG33" i="68"/>
  <c r="AG34" i="68"/>
  <c r="AG25" i="68"/>
  <c r="AG21" i="68"/>
  <c r="AG26" i="68"/>
  <c r="B31" i="68"/>
  <c r="AG39" i="68"/>
  <c r="AG44" i="68"/>
  <c r="AG31" i="68"/>
  <c r="AG40" i="68"/>
  <c r="AG28" i="68"/>
  <c r="AG68" i="68"/>
  <c r="AG15" i="68"/>
  <c r="AG70" i="68"/>
  <c r="AG38" i="68"/>
  <c r="AG43" i="68"/>
  <c r="AG12" i="68"/>
  <c r="AG29" i="68"/>
  <c r="AG45" i="68"/>
  <c r="AG72" i="68"/>
  <c r="AG20" i="68"/>
  <c r="AG71" i="68"/>
  <c r="AG56" i="68"/>
  <c r="AG48" i="68"/>
  <c r="AG36" i="68"/>
  <c r="AG37" i="68"/>
  <c r="AG58" i="68"/>
  <c r="AG7" i="68"/>
  <c r="AG66" i="68"/>
  <c r="AG50" i="68"/>
  <c r="AG60" i="68"/>
  <c r="AG14" i="68"/>
  <c r="AG18" i="68"/>
  <c r="AG52" i="68"/>
  <c r="AG67" i="68"/>
  <c r="AG30" i="68"/>
  <c r="AG53" i="68"/>
  <c r="AG57" i="68"/>
  <c r="AG49" i="68"/>
  <c r="AG41" i="68"/>
  <c r="AG16" i="68"/>
  <c r="AG61" i="68"/>
  <c r="AG42" i="68"/>
  <c r="AG59" i="68"/>
  <c r="AG22" i="68"/>
  <c r="AG23" i="68"/>
  <c r="AG11" i="68"/>
  <c r="AG51" i="68"/>
  <c r="AG46" i="68"/>
  <c r="AG35" i="68"/>
  <c r="AG13" i="68"/>
  <c r="AG69" i="68"/>
  <c r="AG73" i="68"/>
  <c r="AG17" i="68"/>
  <c r="AE7" i="65"/>
  <c r="AE31" i="65"/>
  <c r="AE16" i="65"/>
  <c r="AE17" i="65"/>
  <c r="AE37" i="65"/>
  <c r="AE27" i="65"/>
  <c r="AE25" i="65"/>
  <c r="AE36" i="65"/>
  <c r="AE51" i="65"/>
  <c r="AE42" i="65"/>
  <c r="AE18" i="65"/>
  <c r="AE9" i="65"/>
  <c r="AE22" i="65"/>
  <c r="AE43" i="65"/>
  <c r="AE14" i="65"/>
  <c r="AE33" i="65"/>
  <c r="AE45" i="65"/>
  <c r="AE13" i="65"/>
  <c r="AE20" i="65"/>
  <c r="AE8" i="65"/>
  <c r="AE15" i="65"/>
  <c r="AE41" i="65"/>
  <c r="AE47" i="65"/>
  <c r="AE46" i="65"/>
  <c r="AE38" i="65"/>
  <c r="AE10" i="65"/>
  <c r="AE24" i="65"/>
  <c r="AE40" i="65"/>
  <c r="AE21" i="65"/>
  <c r="AE30" i="65"/>
  <c r="AE34" i="65"/>
  <c r="AE28" i="65"/>
  <c r="AE49" i="65"/>
  <c r="AE50" i="65"/>
  <c r="AE32" i="65"/>
  <c r="AE26" i="65"/>
  <c r="B29" i="65"/>
  <c r="AE29" i="65"/>
  <c r="AE48" i="65"/>
  <c r="AE6" i="65"/>
  <c r="AE44" i="65"/>
  <c r="AE39" i="65"/>
  <c r="AE11" i="65"/>
  <c r="AE35" i="65"/>
  <c r="AE19" i="65"/>
  <c r="AE23" i="65"/>
  <c r="AE12" i="65"/>
  <c r="AG20" i="66"/>
  <c r="AG14" i="66"/>
  <c r="AG15" i="66"/>
  <c r="AG11" i="66"/>
  <c r="AG19" i="66"/>
  <c r="AG29" i="66"/>
  <c r="AG6" i="66"/>
  <c r="AG28" i="66"/>
  <c r="AG27" i="66"/>
  <c r="AG16" i="66"/>
  <c r="AG18" i="66"/>
  <c r="AG7" i="66"/>
  <c r="AG26" i="66"/>
  <c r="AG21" i="66"/>
  <c r="AG24" i="66"/>
  <c r="AG35" i="66"/>
  <c r="AG25" i="66"/>
  <c r="AG9" i="66"/>
  <c r="AG32" i="66"/>
  <c r="AG31" i="66"/>
  <c r="AG12" i="66"/>
  <c r="AG13" i="66"/>
  <c r="B31" i="66"/>
  <c r="AG8" i="66"/>
  <c r="AG17" i="66"/>
  <c r="AG22" i="66"/>
  <c r="AG23" i="66"/>
  <c r="AG30" i="66"/>
  <c r="AG33" i="66"/>
  <c r="AG34" i="66"/>
  <c r="AG10" i="66"/>
  <c r="AF24" i="62"/>
  <c r="AF55" i="62"/>
  <c r="AF35" i="62"/>
  <c r="AF22" i="62"/>
  <c r="AF7" i="62"/>
  <c r="AF14" i="62"/>
  <c r="AF52" i="62"/>
  <c r="AF44" i="62"/>
  <c r="AF16" i="62"/>
  <c r="AF38" i="62"/>
  <c r="AF30" i="62"/>
  <c r="AF9" i="62"/>
  <c r="AF48" i="62"/>
  <c r="AF15" i="62"/>
  <c r="AF18" i="62"/>
  <c r="AF23" i="62"/>
  <c r="AF49" i="62"/>
  <c r="AF31" i="62"/>
  <c r="AF10" i="62"/>
  <c r="AF13" i="62"/>
  <c r="AF21" i="62"/>
  <c r="AF6" i="62"/>
  <c r="AF32" i="62"/>
  <c r="AF53" i="62"/>
  <c r="AF17" i="62"/>
  <c r="AF8" i="62"/>
  <c r="AF34" i="62"/>
  <c r="AF37" i="62"/>
  <c r="AF12" i="62"/>
  <c r="AF54" i="62"/>
  <c r="AF45" i="62"/>
  <c r="AF51" i="62"/>
  <c r="AF47" i="62"/>
  <c r="AF25" i="62"/>
  <c r="AF40" i="62"/>
  <c r="B30" i="62"/>
  <c r="AF19" i="62"/>
  <c r="AF11" i="62"/>
  <c r="AF20" i="62"/>
  <c r="AF41" i="62"/>
  <c r="AF42" i="62"/>
  <c r="AF26" i="62"/>
  <c r="AF28" i="62"/>
  <c r="AF27" i="62"/>
  <c r="AF36" i="62"/>
  <c r="AF33" i="62"/>
  <c r="AF29" i="62"/>
  <c r="AF50" i="62"/>
  <c r="AF39" i="62"/>
  <c r="AF43" i="62"/>
  <c r="AF46" i="62"/>
  <c r="J73" i="74"/>
  <c r="J76" i="74" s="1"/>
  <c r="G81" i="74" l="1"/>
  <c r="J77" i="74"/>
  <c r="J79" i="74" s="1"/>
  <c r="AG42" i="62"/>
  <c r="AG24" i="62"/>
  <c r="AG44" i="62"/>
  <c r="AG9" i="62"/>
  <c r="AG51" i="62"/>
  <c r="AG28" i="62"/>
  <c r="AG16" i="62"/>
  <c r="AG14" i="62"/>
  <c r="AG32" i="62"/>
  <c r="AG22" i="62"/>
  <c r="AG27" i="62"/>
  <c r="AG19" i="62"/>
  <c r="AG49" i="62"/>
  <c r="AG54" i="62"/>
  <c r="AG30" i="62"/>
  <c r="AG45" i="62"/>
  <c r="AG20" i="62"/>
  <c r="AG25" i="62"/>
  <c r="AG55" i="62"/>
  <c r="AG35" i="62"/>
  <c r="AG10" i="62"/>
  <c r="AG38" i="62"/>
  <c r="AG48" i="62"/>
  <c r="B31" i="62"/>
  <c r="AG8" i="62"/>
  <c r="AG31" i="62"/>
  <c r="AG26" i="62"/>
  <c r="AG7" i="62"/>
  <c r="AG53" i="62"/>
  <c r="AG15" i="62"/>
  <c r="AG17" i="62"/>
  <c r="AG37" i="62"/>
  <c r="AG12" i="62"/>
  <c r="AG21" i="62"/>
  <c r="AG52" i="62"/>
  <c r="AG41" i="62"/>
  <c r="AG47" i="62"/>
  <c r="AG23" i="62"/>
  <c r="AG11" i="62"/>
  <c r="AG40" i="62"/>
  <c r="AG13" i="62"/>
  <c r="AG6" i="62"/>
  <c r="AG18" i="62"/>
  <c r="AG34" i="62"/>
  <c r="AG39" i="62"/>
  <c r="AG29" i="62"/>
  <c r="AG36" i="62"/>
  <c r="AG43" i="62"/>
  <c r="AG50" i="62"/>
  <c r="AG46" i="62"/>
  <c r="AG33" i="62"/>
  <c r="AH25" i="66"/>
  <c r="AH9" i="66"/>
  <c r="AH16" i="66"/>
  <c r="AH33" i="66"/>
  <c r="AH22" i="66"/>
  <c r="AH18" i="66"/>
  <c r="AH12" i="66"/>
  <c r="B32" i="66"/>
  <c r="AH19" i="66"/>
  <c r="AH27" i="66"/>
  <c r="AH35" i="66"/>
  <c r="AH10" i="66"/>
  <c r="AH6" i="66"/>
  <c r="AH24" i="66"/>
  <c r="AH30" i="66"/>
  <c r="AH8" i="66"/>
  <c r="AH34" i="66"/>
  <c r="AH13" i="66"/>
  <c r="AH17" i="66"/>
  <c r="AH14" i="66"/>
  <c r="AH23" i="66"/>
  <c r="AH21" i="66"/>
  <c r="AH15" i="66"/>
  <c r="AH20" i="66"/>
  <c r="AH29" i="66"/>
  <c r="AH11" i="66"/>
  <c r="AH31" i="66"/>
  <c r="AH28" i="66"/>
  <c r="AH32" i="66"/>
  <c r="AH7" i="66"/>
  <c r="AH26" i="66"/>
  <c r="AF31" i="65"/>
  <c r="AF43" i="65"/>
  <c r="AF27" i="65"/>
  <c r="AF15" i="65"/>
  <c r="AF48" i="65"/>
  <c r="AF21" i="65"/>
  <c r="AF29" i="65"/>
  <c r="AF47" i="65"/>
  <c r="AF32" i="65"/>
  <c r="AF28" i="65"/>
  <c r="AF14" i="65"/>
  <c r="AF11" i="65"/>
  <c r="AF46" i="65"/>
  <c r="AF42" i="65"/>
  <c r="AF36" i="65"/>
  <c r="AF30" i="65"/>
  <c r="AF20" i="65"/>
  <c r="AF34" i="65"/>
  <c r="AF16" i="65"/>
  <c r="AF10" i="65"/>
  <c r="AF45" i="65"/>
  <c r="AF26" i="65"/>
  <c r="AF17" i="65"/>
  <c r="AF37" i="65"/>
  <c r="AF51" i="65"/>
  <c r="AF50" i="65"/>
  <c r="AF8" i="65"/>
  <c r="AF13" i="65"/>
  <c r="AF38" i="65"/>
  <c r="AF33" i="65"/>
  <c r="AF41" i="65"/>
  <c r="AF25" i="65"/>
  <c r="AF24" i="65"/>
  <c r="AF9" i="65"/>
  <c r="AF18" i="65"/>
  <c r="AF40" i="65"/>
  <c r="AF22" i="65"/>
  <c r="AF44" i="65"/>
  <c r="AF7" i="65"/>
  <c r="B30" i="65"/>
  <c r="AF49" i="65"/>
  <c r="AF39" i="65"/>
  <c r="AF6" i="65"/>
  <c r="AF19" i="65"/>
  <c r="AF12" i="65"/>
  <c r="AF23" i="65"/>
  <c r="AF35" i="65"/>
  <c r="AH11" i="68"/>
  <c r="AH47" i="68"/>
  <c r="AH19" i="68"/>
  <c r="AH68" i="68"/>
  <c r="AH8" i="68"/>
  <c r="AH72" i="68"/>
  <c r="AH62" i="68"/>
  <c r="AH46" i="68"/>
  <c r="AH50" i="68"/>
  <c r="AH28" i="68"/>
  <c r="AH53" i="68"/>
  <c r="AH37" i="68"/>
  <c r="AH34" i="68"/>
  <c r="AH23" i="68"/>
  <c r="AH56" i="68"/>
  <c r="AH21" i="68"/>
  <c r="AH29" i="68"/>
  <c r="AH40" i="68"/>
  <c r="AH65" i="68"/>
  <c r="AH26" i="68"/>
  <c r="AH71" i="68"/>
  <c r="AH49" i="68"/>
  <c r="AH61" i="68"/>
  <c r="AH42" i="68"/>
  <c r="AH16" i="68"/>
  <c r="AH60" i="68"/>
  <c r="AH58" i="68"/>
  <c r="AH25" i="68"/>
  <c r="AH39" i="68"/>
  <c r="AH45" i="68"/>
  <c r="AH33" i="68"/>
  <c r="AH20" i="68"/>
  <c r="AH35" i="68"/>
  <c r="AH31" i="68"/>
  <c r="AH30" i="68"/>
  <c r="AH67" i="68"/>
  <c r="AH38" i="68"/>
  <c r="AH27" i="68"/>
  <c r="AH57" i="68"/>
  <c r="AH52" i="68"/>
  <c r="B32" i="68"/>
  <c r="AH41" i="68"/>
  <c r="AH7" i="68"/>
  <c r="AH43" i="68"/>
  <c r="AH9" i="68"/>
  <c r="AH66" i="68"/>
  <c r="AH6" i="68"/>
  <c r="AH32" i="68"/>
  <c r="AH15" i="68"/>
  <c r="AH63" i="68"/>
  <c r="AH12" i="68"/>
  <c r="AH10" i="68"/>
  <c r="AH59" i="68"/>
  <c r="AH70" i="68"/>
  <c r="AH14" i="68"/>
  <c r="AH55" i="68"/>
  <c r="AH48" i="68"/>
  <c r="AH24" i="68"/>
  <c r="AH54" i="68"/>
  <c r="AH51" i="68"/>
  <c r="AH22" i="68"/>
  <c r="AH64" i="68"/>
  <c r="AH44" i="68"/>
  <c r="AH36" i="68"/>
  <c r="AH18" i="68"/>
  <c r="AH17" i="68"/>
  <c r="AH13" i="68"/>
  <c r="AH69" i="68"/>
  <c r="AH73" i="68"/>
  <c r="AH23" i="62" l="1"/>
  <c r="AH42" i="62"/>
  <c r="AH21" i="62"/>
  <c r="AH15" i="62"/>
  <c r="AH47" i="62"/>
  <c r="AH11" i="62"/>
  <c r="AH38" i="62"/>
  <c r="AH30" i="62"/>
  <c r="AH55" i="62"/>
  <c r="AH49" i="62"/>
  <c r="AH24" i="62"/>
  <c r="AH12" i="62"/>
  <c r="AH45" i="62"/>
  <c r="AH20" i="62"/>
  <c r="B32" i="62"/>
  <c r="AH41" i="62"/>
  <c r="AH44" i="62"/>
  <c r="AH9" i="62"/>
  <c r="AH28" i="62"/>
  <c r="AH19" i="62"/>
  <c r="AH17" i="62"/>
  <c r="AH31" i="62"/>
  <c r="AH53" i="62"/>
  <c r="AH34" i="62"/>
  <c r="AH26" i="62"/>
  <c r="AH18" i="62"/>
  <c r="AH13" i="62"/>
  <c r="AH25" i="62"/>
  <c r="AH10" i="62"/>
  <c r="AH32" i="62"/>
  <c r="AH8" i="62"/>
  <c r="AH27" i="62"/>
  <c r="AH7" i="62"/>
  <c r="AH54" i="62"/>
  <c r="AH35" i="62"/>
  <c r="AH40" i="62"/>
  <c r="AH22" i="62"/>
  <c r="AH48" i="62"/>
  <c r="AH6" i="62"/>
  <c r="AH52" i="62"/>
  <c r="AH16" i="62"/>
  <c r="AH14" i="62"/>
  <c r="AH37" i="62"/>
  <c r="AH51" i="62"/>
  <c r="AH33" i="62"/>
  <c r="AH43" i="62"/>
  <c r="AH36" i="62"/>
  <c r="AH50" i="62"/>
  <c r="AH29" i="62"/>
  <c r="AH46" i="62"/>
  <c r="AH39" i="62"/>
  <c r="AI25" i="66"/>
  <c r="AI6" i="66"/>
  <c r="B33" i="66"/>
  <c r="AI15" i="66"/>
  <c r="AI12" i="66"/>
  <c r="AI31" i="66"/>
  <c r="AI33" i="66"/>
  <c r="AI7" i="66"/>
  <c r="AI18" i="66"/>
  <c r="AI20" i="66"/>
  <c r="AI29" i="66"/>
  <c r="AI17" i="66"/>
  <c r="AI34" i="66"/>
  <c r="AI8" i="66"/>
  <c r="AI28" i="66"/>
  <c r="AI16" i="66"/>
  <c r="AI22" i="66"/>
  <c r="AI23" i="66"/>
  <c r="AI24" i="66"/>
  <c r="AI13" i="66"/>
  <c r="AI26" i="66"/>
  <c r="AI27" i="66"/>
  <c r="AI14" i="66"/>
  <c r="AI10" i="66"/>
  <c r="AI21" i="66"/>
  <c r="AI19" i="66"/>
  <c r="AI9" i="66"/>
  <c r="AI11" i="66"/>
  <c r="AI35" i="66"/>
  <c r="AI30" i="66"/>
  <c r="AI32" i="66"/>
  <c r="AI72" i="68"/>
  <c r="AI65" i="68"/>
  <c r="AI34" i="68"/>
  <c r="AI9" i="68"/>
  <c r="AI36" i="68"/>
  <c r="AI53" i="68"/>
  <c r="AI46" i="68"/>
  <c r="AI43" i="68"/>
  <c r="AI66" i="68"/>
  <c r="AI15" i="68"/>
  <c r="AI33" i="68"/>
  <c r="AI14" i="68"/>
  <c r="AI48" i="68"/>
  <c r="AI71" i="68"/>
  <c r="AI12" i="68"/>
  <c r="AI38" i="68"/>
  <c r="AI41" i="68"/>
  <c r="AI30" i="68"/>
  <c r="AI52" i="68"/>
  <c r="AI62" i="68"/>
  <c r="AI35" i="68"/>
  <c r="AI24" i="68"/>
  <c r="AI16" i="68"/>
  <c r="AI28" i="68"/>
  <c r="AI50" i="68"/>
  <c r="AI54" i="68"/>
  <c r="AI19" i="68"/>
  <c r="AI61" i="68"/>
  <c r="AI45" i="68"/>
  <c r="AI8" i="68"/>
  <c r="AI51" i="68"/>
  <c r="AI10" i="68"/>
  <c r="AI64" i="68"/>
  <c r="AI56" i="68"/>
  <c r="AI11" i="68"/>
  <c r="AI70" i="68"/>
  <c r="AI42" i="68"/>
  <c r="AI26" i="68"/>
  <c r="AI55" i="68"/>
  <c r="AI25" i="68"/>
  <c r="AI47" i="68"/>
  <c r="AI23" i="68"/>
  <c r="AI20" i="68"/>
  <c r="AI31" i="68"/>
  <c r="AI22" i="68"/>
  <c r="AI6" i="68"/>
  <c r="AI7" i="68"/>
  <c r="AI57" i="68"/>
  <c r="AI29" i="68"/>
  <c r="AI60" i="68"/>
  <c r="AI39" i="68"/>
  <c r="AI58" i="68"/>
  <c r="AI67" i="68"/>
  <c r="AI18" i="68"/>
  <c r="AI37" i="68"/>
  <c r="AI59" i="68"/>
  <c r="AI68" i="68"/>
  <c r="AI21" i="68"/>
  <c r="AI63" i="68"/>
  <c r="AI32" i="68"/>
  <c r="AI44" i="68"/>
  <c r="B33" i="68"/>
  <c r="AI27" i="68"/>
  <c r="AI49" i="68"/>
  <c r="AI40" i="68"/>
  <c r="AI17" i="68"/>
  <c r="AI73" i="68"/>
  <c r="AI69" i="68"/>
  <c r="AI13" i="68"/>
  <c r="AG11" i="65"/>
  <c r="AG13" i="65"/>
  <c r="AG8" i="65"/>
  <c r="AG16" i="65"/>
  <c r="AG28" i="65"/>
  <c r="AG50" i="65"/>
  <c r="AG46" i="65"/>
  <c r="AG49" i="65"/>
  <c r="AG27" i="65"/>
  <c r="AG6" i="65"/>
  <c r="AG33" i="65"/>
  <c r="AG36" i="65"/>
  <c r="AG9" i="65"/>
  <c r="AG41" i="65"/>
  <c r="AG38" i="65"/>
  <c r="AG17" i="65"/>
  <c r="AG40" i="65"/>
  <c r="AG15" i="65"/>
  <c r="AG37" i="65"/>
  <c r="AG43" i="65"/>
  <c r="AG10" i="65"/>
  <c r="AG24" i="65"/>
  <c r="AG51" i="65"/>
  <c r="AG22" i="65"/>
  <c r="AG42" i="65"/>
  <c r="AG7" i="65"/>
  <c r="AG18" i="65"/>
  <c r="AG47" i="65"/>
  <c r="AG31" i="65"/>
  <c r="AG14" i="65"/>
  <c r="AG29" i="65"/>
  <c r="AG20" i="65"/>
  <c r="AG25" i="65"/>
  <c r="AG48" i="65"/>
  <c r="AG26" i="65"/>
  <c r="AG30" i="65"/>
  <c r="AG34" i="65"/>
  <c r="AG45" i="65"/>
  <c r="AG32" i="65"/>
  <c r="B31" i="65"/>
  <c r="AG39" i="65"/>
  <c r="AG21" i="65"/>
  <c r="AG44" i="65"/>
  <c r="AG12" i="65"/>
  <c r="AG35" i="65"/>
  <c r="AG19" i="65"/>
  <c r="AG23" i="65"/>
  <c r="AJ60" i="68" l="1"/>
  <c r="AJ37" i="68"/>
  <c r="AJ23" i="68"/>
  <c r="AJ45" i="68"/>
  <c r="AJ61" i="68"/>
  <c r="AJ28" i="68"/>
  <c r="AJ34" i="68"/>
  <c r="AJ52" i="68"/>
  <c r="AJ58" i="68"/>
  <c r="AJ41" i="68"/>
  <c r="AJ40" i="68"/>
  <c r="AJ27" i="68"/>
  <c r="AJ44" i="68"/>
  <c r="AJ46" i="68"/>
  <c r="AJ19" i="68"/>
  <c r="AJ57" i="68"/>
  <c r="AJ18" i="68"/>
  <c r="AJ42" i="68"/>
  <c r="AJ24" i="68"/>
  <c r="AJ35" i="68"/>
  <c r="AJ47" i="68"/>
  <c r="AJ53" i="68"/>
  <c r="AJ70" i="68"/>
  <c r="AJ56" i="68"/>
  <c r="AJ15" i="68"/>
  <c r="AJ8" i="68"/>
  <c r="AJ26" i="68"/>
  <c r="AJ20" i="68"/>
  <c r="AJ59" i="68"/>
  <c r="AJ22" i="68"/>
  <c r="AJ66" i="68"/>
  <c r="B34" i="68"/>
  <c r="AJ49" i="68"/>
  <c r="AJ33" i="68"/>
  <c r="AJ64" i="68"/>
  <c r="AJ21" i="68"/>
  <c r="AJ63" i="68"/>
  <c r="AJ68" i="68"/>
  <c r="AJ51" i="68"/>
  <c r="AJ31" i="68"/>
  <c r="AJ32" i="68"/>
  <c r="AJ14" i="68"/>
  <c r="AJ6" i="68"/>
  <c r="AJ11" i="68"/>
  <c r="AJ50" i="68"/>
  <c r="AJ55" i="68"/>
  <c r="AJ43" i="68"/>
  <c r="AJ54" i="68"/>
  <c r="AJ39" i="68"/>
  <c r="AJ7" i="68"/>
  <c r="AJ72" i="68"/>
  <c r="AJ67" i="68"/>
  <c r="AJ29" i="68"/>
  <c r="AJ9" i="68"/>
  <c r="AJ36" i="68"/>
  <c r="AJ10" i="68"/>
  <c r="AJ16" i="68"/>
  <c r="AJ12" i="68"/>
  <c r="AJ62" i="68"/>
  <c r="AJ48" i="68"/>
  <c r="AJ38" i="68"/>
  <c r="AJ71" i="68"/>
  <c r="AJ30" i="68"/>
  <c r="AJ65" i="68"/>
  <c r="AJ25" i="68"/>
  <c r="AJ69" i="68"/>
  <c r="AJ17" i="68"/>
  <c r="AJ13" i="68"/>
  <c r="AJ73" i="68"/>
  <c r="AI26" i="62"/>
  <c r="AI30" i="62"/>
  <c r="AI54" i="62"/>
  <c r="AI42" i="62"/>
  <c r="AI21" i="62"/>
  <c r="AI23" i="62"/>
  <c r="AI47" i="62"/>
  <c r="AI38" i="62"/>
  <c r="AI27" i="62"/>
  <c r="AI7" i="62"/>
  <c r="AI41" i="62"/>
  <c r="AI25" i="62"/>
  <c r="AI17" i="62"/>
  <c r="AI8" i="62"/>
  <c r="AI13" i="62"/>
  <c r="AI37" i="62"/>
  <c r="AI44" i="62"/>
  <c r="AI16" i="62"/>
  <c r="AI34" i="62"/>
  <c r="AI20" i="62"/>
  <c r="AI22" i="62"/>
  <c r="AI55" i="62"/>
  <c r="AI35" i="62"/>
  <c r="AI32" i="62"/>
  <c r="AI12" i="62"/>
  <c r="AI10" i="62"/>
  <c r="AI15" i="62"/>
  <c r="B33" i="62"/>
  <c r="AI51" i="62"/>
  <c r="AI18" i="62"/>
  <c r="AI24" i="62"/>
  <c r="AI49" i="62"/>
  <c r="AI14" i="62"/>
  <c r="AI19" i="62"/>
  <c r="AI52" i="62"/>
  <c r="AI11" i="62"/>
  <c r="AI48" i="62"/>
  <c r="AI9" i="62"/>
  <c r="AI28" i="62"/>
  <c r="AI40" i="62"/>
  <c r="AI45" i="62"/>
  <c r="AI6" i="62"/>
  <c r="AI53" i="62"/>
  <c r="AI31" i="62"/>
  <c r="AI39" i="62"/>
  <c r="AI46" i="62"/>
  <c r="AI29" i="62"/>
  <c r="AI36" i="62"/>
  <c r="AI43" i="62"/>
  <c r="AI50" i="62"/>
  <c r="AI33" i="62"/>
  <c r="AH37" i="65"/>
  <c r="AH16" i="65"/>
  <c r="AH45" i="65"/>
  <c r="AH51" i="65"/>
  <c r="AH25" i="65"/>
  <c r="AH30" i="65"/>
  <c r="AH9" i="65"/>
  <c r="AH46" i="65"/>
  <c r="AH42" i="65"/>
  <c r="AH18" i="65"/>
  <c r="AH21" i="65"/>
  <c r="AH31" i="65"/>
  <c r="AH32" i="65"/>
  <c r="AH17" i="65"/>
  <c r="AH10" i="65"/>
  <c r="B32" i="65"/>
  <c r="AH47" i="65"/>
  <c r="AH50" i="65"/>
  <c r="AH6" i="65"/>
  <c r="AH40" i="65"/>
  <c r="AH27" i="65"/>
  <c r="AH7" i="65"/>
  <c r="AH48" i="65"/>
  <c r="AH20" i="65"/>
  <c r="AH44" i="65"/>
  <c r="AH14" i="65"/>
  <c r="AH33" i="65"/>
  <c r="AH43" i="65"/>
  <c r="AH36" i="65"/>
  <c r="AH41" i="65"/>
  <c r="AH29" i="65"/>
  <c r="AH28" i="65"/>
  <c r="AH34" i="65"/>
  <c r="AH13" i="65"/>
  <c r="AH26" i="65"/>
  <c r="AH49" i="65"/>
  <c r="AH22" i="65"/>
  <c r="AH11" i="65"/>
  <c r="AH24" i="65"/>
  <c r="AH8" i="65"/>
  <c r="AH38" i="65"/>
  <c r="AH39" i="65"/>
  <c r="AH15" i="65"/>
  <c r="AH35" i="65"/>
  <c r="AH12" i="65"/>
  <c r="AH19" i="65"/>
  <c r="AH23" i="65"/>
  <c r="AJ20" i="66"/>
  <c r="AJ34" i="66"/>
  <c r="AJ11" i="66"/>
  <c r="AJ13" i="66"/>
  <c r="AJ14" i="66"/>
  <c r="AJ28" i="66"/>
  <c r="AJ18" i="66"/>
  <c r="AJ9" i="66"/>
  <c r="AJ26" i="66"/>
  <c r="AJ17" i="66"/>
  <c r="AJ25" i="66"/>
  <c r="AJ8" i="66"/>
  <c r="AJ22" i="66"/>
  <c r="AJ32" i="66"/>
  <c r="AJ6" i="66"/>
  <c r="AJ12" i="66"/>
  <c r="AJ31" i="66"/>
  <c r="AJ21" i="66"/>
  <c r="AJ35" i="66"/>
  <c r="B34" i="66"/>
  <c r="AJ10" i="66"/>
  <c r="AJ19" i="66"/>
  <c r="AJ29" i="66"/>
  <c r="AJ7" i="66"/>
  <c r="AJ24" i="66"/>
  <c r="AJ16" i="66"/>
  <c r="AJ33" i="66"/>
  <c r="AJ27" i="66"/>
  <c r="AJ23" i="66"/>
  <c r="AJ15" i="66"/>
  <c r="AJ30" i="66"/>
  <c r="AI30" i="65" l="1"/>
  <c r="AI15" i="65"/>
  <c r="AI49" i="65"/>
  <c r="AI22" i="65"/>
  <c r="AI26" i="65"/>
  <c r="AI38" i="65"/>
  <c r="AI7" i="65"/>
  <c r="AI25" i="65"/>
  <c r="AI50" i="65"/>
  <c r="AI45" i="65"/>
  <c r="AI34" i="65"/>
  <c r="AI43" i="65"/>
  <c r="AI11" i="65"/>
  <c r="AI48" i="65"/>
  <c r="AI39" i="65"/>
  <c r="AI16" i="65"/>
  <c r="AI14" i="65"/>
  <c r="AI28" i="65"/>
  <c r="AI51" i="65"/>
  <c r="AI9" i="65"/>
  <c r="AI17" i="65"/>
  <c r="AI31" i="65"/>
  <c r="AI32" i="65"/>
  <c r="AI33" i="65"/>
  <c r="AI42" i="65"/>
  <c r="AI6" i="65"/>
  <c r="AI29" i="65"/>
  <c r="AI44" i="65"/>
  <c r="AI13" i="65"/>
  <c r="AI24" i="65"/>
  <c r="AI8" i="65"/>
  <c r="AI41" i="65"/>
  <c r="AI27" i="65"/>
  <c r="AI18" i="65"/>
  <c r="AI21" i="65"/>
  <c r="AI47" i="65"/>
  <c r="AI36" i="65"/>
  <c r="B33" i="65"/>
  <c r="AI40" i="65"/>
  <c r="AI37" i="65"/>
  <c r="AI20" i="65"/>
  <c r="AI46" i="65"/>
  <c r="AI10" i="65"/>
  <c r="AI19" i="65"/>
  <c r="AI23" i="65"/>
  <c r="AI12" i="65"/>
  <c r="AI35" i="65"/>
  <c r="AK10" i="66"/>
  <c r="AK8" i="66"/>
  <c r="AK25" i="66"/>
  <c r="AK26" i="66"/>
  <c r="AK30" i="66"/>
  <c r="AK35" i="66"/>
  <c r="B35" i="66"/>
  <c r="AK32" i="66"/>
  <c r="AK17" i="66"/>
  <c r="AK33" i="66"/>
  <c r="AK18" i="66"/>
  <c r="AK22" i="66"/>
  <c r="AK9" i="66"/>
  <c r="AK15" i="66"/>
  <c r="AK13" i="66"/>
  <c r="AK7" i="66"/>
  <c r="AK34" i="66"/>
  <c r="AK31" i="66"/>
  <c r="AK16" i="66"/>
  <c r="AK27" i="66"/>
  <c r="AK21" i="66"/>
  <c r="AK12" i="66"/>
  <c r="AK28" i="66"/>
  <c r="AK19" i="66"/>
  <c r="AK24" i="66"/>
  <c r="AK29" i="66"/>
  <c r="AK20" i="66"/>
  <c r="AK14" i="66"/>
  <c r="AK23" i="66"/>
  <c r="AK11" i="66"/>
  <c r="AK6" i="66"/>
  <c r="AK10" i="68"/>
  <c r="AK25" i="68"/>
  <c r="AK9" i="68"/>
  <c r="AK55" i="68"/>
  <c r="AK72" i="68"/>
  <c r="AK12" i="68"/>
  <c r="AK40" i="68"/>
  <c r="AK26" i="68"/>
  <c r="AK44" i="68"/>
  <c r="AK30" i="68"/>
  <c r="AK29" i="68"/>
  <c r="AK32" i="68"/>
  <c r="AK60" i="68"/>
  <c r="AK57" i="68"/>
  <c r="AK68" i="68"/>
  <c r="AK33" i="68"/>
  <c r="AK16" i="68"/>
  <c r="AK39" i="68"/>
  <c r="AK36" i="68"/>
  <c r="AK41" i="68"/>
  <c r="AK54" i="68"/>
  <c r="AK31" i="68"/>
  <c r="AK56" i="68"/>
  <c r="AK35" i="68"/>
  <c r="AK22" i="68"/>
  <c r="AK28" i="68"/>
  <c r="AK70" i="68"/>
  <c r="AK7" i="68"/>
  <c r="AK23" i="68"/>
  <c r="AK11" i="68"/>
  <c r="AK47" i="68"/>
  <c r="AK67" i="68"/>
  <c r="AK58" i="68"/>
  <c r="AK46" i="68"/>
  <c r="B35" i="68"/>
  <c r="AK61" i="68"/>
  <c r="AK42" i="68"/>
  <c r="AK24" i="68"/>
  <c r="AK45" i="68"/>
  <c r="AK8" i="68"/>
  <c r="AK71" i="68"/>
  <c r="AK20" i="68"/>
  <c r="AK48" i="68"/>
  <c r="AK53" i="68"/>
  <c r="AK27" i="68"/>
  <c r="AK6" i="68"/>
  <c r="AK37" i="68"/>
  <c r="AK62" i="68"/>
  <c r="AK21" i="68"/>
  <c r="AK14" i="68"/>
  <c r="AK59" i="68"/>
  <c r="AK52" i="68"/>
  <c r="AK66" i="68"/>
  <c r="AK65" i="68"/>
  <c r="AK34" i="68"/>
  <c r="AK49" i="68"/>
  <c r="AK64" i="68"/>
  <c r="AK38" i="68"/>
  <c r="AK50" i="68"/>
  <c r="AK19" i="68"/>
  <c r="AK51" i="68"/>
  <c r="AK15" i="68"/>
  <c r="AK63" i="68"/>
  <c r="AK18" i="68"/>
  <c r="AK43" i="68"/>
  <c r="AK69" i="68"/>
  <c r="AK73" i="68"/>
  <c r="AK13" i="68"/>
  <c r="AK17" i="68"/>
  <c r="AJ8" i="62"/>
  <c r="AJ10" i="62"/>
  <c r="AJ54" i="62"/>
  <c r="AJ44" i="62"/>
  <c r="AJ19" i="62"/>
  <c r="AJ11" i="62"/>
  <c r="AJ21" i="62"/>
  <c r="AJ7" i="62"/>
  <c r="AJ23" i="62"/>
  <c r="AJ32" i="62"/>
  <c r="AJ37" i="62"/>
  <c r="AJ6" i="62"/>
  <c r="AJ30" i="62"/>
  <c r="AJ48" i="62"/>
  <c r="AJ42" i="62"/>
  <c r="AJ13" i="62"/>
  <c r="AJ9" i="62"/>
  <c r="AJ28" i="62"/>
  <c r="B34" i="62"/>
  <c r="AJ18" i="62"/>
  <c r="AJ38" i="62"/>
  <c r="AJ55" i="62"/>
  <c r="AJ26" i="62"/>
  <c r="AJ22" i="62"/>
  <c r="AJ47" i="62"/>
  <c r="AJ17" i="62"/>
  <c r="AJ15" i="62"/>
  <c r="AJ24" i="62"/>
  <c r="AJ40" i="62"/>
  <c r="AJ14" i="62"/>
  <c r="AJ27" i="62"/>
  <c r="AJ51" i="62"/>
  <c r="AJ16" i="62"/>
  <c r="AJ53" i="62"/>
  <c r="AJ34" i="62"/>
  <c r="AJ45" i="62"/>
  <c r="AJ31" i="62"/>
  <c r="AJ41" i="62"/>
  <c r="AJ12" i="62"/>
  <c r="AJ20" i="62"/>
  <c r="AJ52" i="62"/>
  <c r="AJ25" i="62"/>
  <c r="AJ49" i="62"/>
  <c r="AJ35" i="62"/>
  <c r="AJ46" i="62"/>
  <c r="AJ33" i="62"/>
  <c r="AJ39" i="62"/>
  <c r="AJ50" i="62"/>
  <c r="AJ36" i="62"/>
  <c r="AJ43" i="62"/>
  <c r="AJ29" i="62"/>
  <c r="AK13" i="62" l="1"/>
  <c r="AK44" i="62"/>
  <c r="AK41" i="62"/>
  <c r="AK37" i="62"/>
  <c r="AK22" i="62"/>
  <c r="AK19" i="62"/>
  <c r="AK24" i="62"/>
  <c r="AK15" i="62"/>
  <c r="AK12" i="62"/>
  <c r="AK51" i="62"/>
  <c r="AK11" i="62"/>
  <c r="AK49" i="62"/>
  <c r="AK6" i="62"/>
  <c r="AK52" i="62"/>
  <c r="AK25" i="62"/>
  <c r="AK8" i="62"/>
  <c r="AK14" i="62"/>
  <c r="AK27" i="62"/>
  <c r="AK30" i="62"/>
  <c r="AK17" i="62"/>
  <c r="AK38" i="62"/>
  <c r="AK45" i="62"/>
  <c r="AK9" i="62"/>
  <c r="AK34" i="62"/>
  <c r="AK40" i="62"/>
  <c r="AK55" i="62"/>
  <c r="AK16" i="62"/>
  <c r="AK31" i="62"/>
  <c r="B35" i="62"/>
  <c r="AK18" i="62"/>
  <c r="AK48" i="62"/>
  <c r="AK20" i="62"/>
  <c r="AK10" i="62"/>
  <c r="AK21" i="62"/>
  <c r="AK42" i="62"/>
  <c r="AK35" i="62"/>
  <c r="AK32" i="62"/>
  <c r="AK53" i="62"/>
  <c r="AK26" i="62"/>
  <c r="AK23" i="62"/>
  <c r="AK7" i="62"/>
  <c r="AK47" i="62"/>
  <c r="AK28" i="62"/>
  <c r="AK54" i="62"/>
  <c r="AK33" i="62"/>
  <c r="AK29" i="62"/>
  <c r="AK36" i="62"/>
  <c r="AK46" i="62"/>
  <c r="AK43" i="62"/>
  <c r="AK39" i="62"/>
  <c r="AK50" i="62"/>
  <c r="AL24" i="66"/>
  <c r="AL27" i="66"/>
  <c r="AL30" i="66"/>
  <c r="AL28" i="66"/>
  <c r="AL31" i="66"/>
  <c r="AL10" i="66"/>
  <c r="AL33" i="66"/>
  <c r="AL34" i="66"/>
  <c r="AL21" i="66"/>
  <c r="AL17" i="66"/>
  <c r="AL32" i="66"/>
  <c r="AL18" i="66"/>
  <c r="AL11" i="66"/>
  <c r="AL20" i="66"/>
  <c r="AL16" i="66"/>
  <c r="AL25" i="66"/>
  <c r="AL22" i="66"/>
  <c r="B36" i="66"/>
  <c r="AL6" i="66"/>
  <c r="AL8" i="66"/>
  <c r="AL26" i="66"/>
  <c r="AL12" i="66"/>
  <c r="AL19" i="66"/>
  <c r="AL15" i="66"/>
  <c r="AL35" i="66"/>
  <c r="AL13" i="66"/>
  <c r="AL9" i="66"/>
  <c r="AL23" i="66"/>
  <c r="AL29" i="66"/>
  <c r="AL14" i="66"/>
  <c r="AL7" i="66"/>
  <c r="AJ51" i="65"/>
  <c r="AJ24" i="65"/>
  <c r="AJ8" i="65"/>
  <c r="AJ40" i="65"/>
  <c r="AJ26" i="65"/>
  <c r="AJ33" i="65"/>
  <c r="AJ25" i="65"/>
  <c r="AJ14" i="65"/>
  <c r="AJ15" i="65"/>
  <c r="AJ31" i="65"/>
  <c r="AJ34" i="65"/>
  <c r="AJ48" i="65"/>
  <c r="AJ45" i="65"/>
  <c r="AJ49" i="65"/>
  <c r="AJ41" i="65"/>
  <c r="AJ11" i="65"/>
  <c r="AJ28" i="65"/>
  <c r="AJ38" i="65"/>
  <c r="AJ13" i="65"/>
  <c r="AJ46" i="65"/>
  <c r="AJ18" i="65"/>
  <c r="AJ20" i="65"/>
  <c r="AJ6" i="65"/>
  <c r="AJ50" i="65"/>
  <c r="AJ29" i="65"/>
  <c r="B34" i="65"/>
  <c r="AJ37" i="65"/>
  <c r="AJ21" i="65"/>
  <c r="AJ30" i="65"/>
  <c r="AJ47" i="65"/>
  <c r="AJ16" i="65"/>
  <c r="AJ27" i="65"/>
  <c r="AJ7" i="65"/>
  <c r="AJ36" i="65"/>
  <c r="AJ43" i="65"/>
  <c r="AJ9" i="65"/>
  <c r="AJ42" i="65"/>
  <c r="AJ39" i="65"/>
  <c r="AJ10" i="65"/>
  <c r="AJ17" i="65"/>
  <c r="AJ44" i="65"/>
  <c r="AJ32" i="65"/>
  <c r="AJ22" i="65"/>
  <c r="AJ19" i="65"/>
  <c r="AJ35" i="65"/>
  <c r="AJ23" i="65"/>
  <c r="AJ12" i="65"/>
  <c r="AL43" i="68"/>
  <c r="AL66" i="68"/>
  <c r="AL45" i="68"/>
  <c r="AL8" i="68"/>
  <c r="AL58" i="68"/>
  <c r="AL72" i="68"/>
  <c r="AL39" i="68"/>
  <c r="AL10" i="68"/>
  <c r="AL60" i="68"/>
  <c r="AL38" i="68"/>
  <c r="AL49" i="68"/>
  <c r="AL30" i="68"/>
  <c r="AL7" i="68"/>
  <c r="AL61" i="68"/>
  <c r="AL9" i="68"/>
  <c r="AL19" i="68"/>
  <c r="AL15" i="68"/>
  <c r="AL40" i="68"/>
  <c r="AL50" i="68"/>
  <c r="AL23" i="68"/>
  <c r="AL44" i="68"/>
  <c r="AL33" i="68"/>
  <c r="AL11" i="68"/>
  <c r="AL71" i="68"/>
  <c r="AL16" i="68"/>
  <c r="AL32" i="68"/>
  <c r="AL62" i="68"/>
  <c r="B36" i="68"/>
  <c r="AL18" i="68"/>
  <c r="AL26" i="68"/>
  <c r="AL57" i="68"/>
  <c r="AL48" i="68"/>
  <c r="AL51" i="68"/>
  <c r="AL27" i="68"/>
  <c r="AL20" i="68"/>
  <c r="AL21" i="68"/>
  <c r="AL14" i="68"/>
  <c r="AL22" i="68"/>
  <c r="AL65" i="68"/>
  <c r="AL36" i="68"/>
  <c r="AL52" i="68"/>
  <c r="AL29" i="68"/>
  <c r="AL59" i="68"/>
  <c r="AL42" i="68"/>
  <c r="AL31" i="68"/>
  <c r="AL67" i="68"/>
  <c r="AL54" i="68"/>
  <c r="AL37" i="68"/>
  <c r="AL55" i="68"/>
  <c r="AL53" i="68"/>
  <c r="AL6" i="68"/>
  <c r="AL34" i="68"/>
  <c r="AL35" i="68"/>
  <c r="AL64" i="68"/>
  <c r="AL47" i="68"/>
  <c r="AL24" i="68"/>
  <c r="AL70" i="68"/>
  <c r="AL28" i="68"/>
  <c r="AL12" i="68"/>
  <c r="AL68" i="68"/>
  <c r="AL63" i="68"/>
  <c r="AL25" i="68"/>
  <c r="AL56" i="68"/>
  <c r="AL46" i="68"/>
  <c r="AL41" i="68"/>
  <c r="AL13" i="68"/>
  <c r="AL73" i="68"/>
  <c r="AL17" i="68"/>
  <c r="AL69" i="68"/>
  <c r="AK48" i="65" l="1"/>
  <c r="AK30" i="65"/>
  <c r="AK21" i="65"/>
  <c r="AK44" i="65"/>
  <c r="AK50" i="65"/>
  <c r="AK7" i="65"/>
  <c r="AK20" i="65"/>
  <c r="B35" i="65"/>
  <c r="AK29" i="65"/>
  <c r="AK38" i="65"/>
  <c r="AK16" i="65"/>
  <c r="AK14" i="65"/>
  <c r="AK51" i="65"/>
  <c r="AK43" i="65"/>
  <c r="AK6" i="65"/>
  <c r="AK15" i="65"/>
  <c r="AK31" i="65"/>
  <c r="AK11" i="65"/>
  <c r="AK39" i="65"/>
  <c r="AK42" i="65"/>
  <c r="AK33" i="65"/>
  <c r="AK22" i="65"/>
  <c r="AK10" i="65"/>
  <c r="AK13" i="65"/>
  <c r="AK34" i="65"/>
  <c r="AK27" i="65"/>
  <c r="AK28" i="65"/>
  <c r="AK24" i="65"/>
  <c r="AK37" i="65"/>
  <c r="AK8" i="65"/>
  <c r="AK9" i="65"/>
  <c r="AK26" i="65"/>
  <c r="AK40" i="65"/>
  <c r="AK18" i="65"/>
  <c r="AK41" i="65"/>
  <c r="AK17" i="65"/>
  <c r="AK12" i="65"/>
  <c r="AK46" i="65"/>
  <c r="AK32" i="65"/>
  <c r="AK25" i="65"/>
  <c r="AK45" i="65"/>
  <c r="AK36" i="65"/>
  <c r="AK47" i="65"/>
  <c r="AK49" i="65"/>
  <c r="AK35" i="65"/>
  <c r="AK23" i="65"/>
  <c r="AK19" i="65"/>
  <c r="AM12" i="68"/>
  <c r="AM49" i="68"/>
  <c r="AM39" i="68"/>
  <c r="AM31" i="68"/>
  <c r="AM42" i="68"/>
  <c r="AM44" i="68"/>
  <c r="AM62" i="68"/>
  <c r="AM8" i="68"/>
  <c r="AM11" i="68"/>
  <c r="AM38" i="68"/>
  <c r="AM34" i="68"/>
  <c r="AM54" i="68"/>
  <c r="AM47" i="68"/>
  <c r="AM68" i="68"/>
  <c r="AM61" i="68"/>
  <c r="AM70" i="68"/>
  <c r="AM52" i="68"/>
  <c r="AM59" i="68"/>
  <c r="B37" i="68"/>
  <c r="AM35" i="68"/>
  <c r="AM41" i="68"/>
  <c r="AM30" i="68"/>
  <c r="AM24" i="68"/>
  <c r="AM72" i="68"/>
  <c r="AM58" i="68"/>
  <c r="AM26" i="68"/>
  <c r="AM33" i="68"/>
  <c r="AM10" i="68"/>
  <c r="AM20" i="68"/>
  <c r="AM23" i="68"/>
  <c r="AM40" i="68"/>
  <c r="AM67" i="68"/>
  <c r="AM7" i="68"/>
  <c r="AM16" i="68"/>
  <c r="AM15" i="68"/>
  <c r="AM36" i="68"/>
  <c r="AM57" i="68"/>
  <c r="AM65" i="68"/>
  <c r="AM64" i="68"/>
  <c r="AM28" i="68"/>
  <c r="AM14" i="68"/>
  <c r="AM48" i="68"/>
  <c r="AM63" i="68"/>
  <c r="AM50" i="68"/>
  <c r="AM19" i="68"/>
  <c r="AM60" i="68"/>
  <c r="AM56" i="68"/>
  <c r="AM22" i="68"/>
  <c r="AM53" i="68"/>
  <c r="AM45" i="68"/>
  <c r="AM27" i="68"/>
  <c r="AM18" i="68"/>
  <c r="AM43" i="68"/>
  <c r="AM32" i="68"/>
  <c r="AM37" i="68"/>
  <c r="AM51" i="68"/>
  <c r="AM55" i="68"/>
  <c r="AM9" i="68"/>
  <c r="AM21" i="68"/>
  <c r="AM46" i="68"/>
  <c r="AM6" i="68"/>
  <c r="AM66" i="68"/>
  <c r="AM25" i="68"/>
  <c r="AM29" i="68"/>
  <c r="AM71" i="68"/>
  <c r="AM69" i="68"/>
  <c r="AM17" i="68"/>
  <c r="AM13" i="68"/>
  <c r="AM73" i="68"/>
  <c r="AM7" i="66"/>
  <c r="AM30" i="66"/>
  <c r="AM24" i="66"/>
  <c r="AM9" i="66"/>
  <c r="AM16" i="66"/>
  <c r="AM26" i="66"/>
  <c r="AM8" i="66"/>
  <c r="AM22" i="66"/>
  <c r="AM20" i="66"/>
  <c r="AM31" i="66"/>
  <c r="AM33" i="66"/>
  <c r="AM12" i="66"/>
  <c r="AM15" i="66"/>
  <c r="AM28" i="66"/>
  <c r="B37" i="66"/>
  <c r="AM27" i="66"/>
  <c r="AM17" i="66"/>
  <c r="AM13" i="66"/>
  <c r="AM25" i="66"/>
  <c r="AM11" i="66"/>
  <c r="AM32" i="66"/>
  <c r="AM10" i="66"/>
  <c r="AM23" i="66"/>
  <c r="AM18" i="66"/>
  <c r="AM29" i="66"/>
  <c r="AM14" i="66"/>
  <c r="AM19" i="66"/>
  <c r="AM35" i="66"/>
  <c r="AM21" i="66"/>
  <c r="AM34" i="66"/>
  <c r="AM6" i="66"/>
  <c r="AL52" i="62"/>
  <c r="AL32" i="62"/>
  <c r="AL48" i="62"/>
  <c r="AL27" i="62"/>
  <c r="AL9" i="62"/>
  <c r="AL38" i="62"/>
  <c r="AL14" i="62"/>
  <c r="AL53" i="62"/>
  <c r="AL55" i="62"/>
  <c r="AL44" i="62"/>
  <c r="AL51" i="62"/>
  <c r="AL26" i="62"/>
  <c r="AL17" i="62"/>
  <c r="AL45" i="62"/>
  <c r="AL42" i="62"/>
  <c r="AL31" i="62"/>
  <c r="AL21" i="62"/>
  <c r="AL19" i="62"/>
  <c r="AL15" i="62"/>
  <c r="AL41" i="62"/>
  <c r="AL24" i="62"/>
  <c r="AL23" i="62"/>
  <c r="AL18" i="62"/>
  <c r="AL37" i="62"/>
  <c r="AL7" i="62"/>
  <c r="B36" i="62"/>
  <c r="AL20" i="62"/>
  <c r="AL12" i="62"/>
  <c r="AL10" i="62"/>
  <c r="AL28" i="62"/>
  <c r="AL49" i="62"/>
  <c r="AL35" i="62"/>
  <c r="AL22" i="62"/>
  <c r="AL54" i="62"/>
  <c r="AL34" i="62"/>
  <c r="AL30" i="62"/>
  <c r="AL16" i="62"/>
  <c r="AL6" i="62"/>
  <c r="AL25" i="62"/>
  <c r="AL11" i="62"/>
  <c r="AL13" i="62"/>
  <c r="AL50" i="62"/>
  <c r="AL47" i="62"/>
  <c r="AL8" i="62"/>
  <c r="AL40" i="62"/>
  <c r="AL29" i="62"/>
  <c r="AL43" i="62"/>
  <c r="AL36" i="62"/>
  <c r="AL33" i="62"/>
  <c r="AL39" i="62"/>
  <c r="AL46" i="62"/>
  <c r="AL38" i="65" l="1"/>
  <c r="AL11" i="65"/>
  <c r="AL48" i="65"/>
  <c r="AL42" i="65"/>
  <c r="AL36" i="65"/>
  <c r="AL45" i="65"/>
  <c r="AL37" i="65"/>
  <c r="AL16" i="65"/>
  <c r="AL44" i="65"/>
  <c r="AL17" i="65"/>
  <c r="AL31" i="65"/>
  <c r="AL7" i="65"/>
  <c r="AL34" i="65"/>
  <c r="AL28" i="65"/>
  <c r="AL33" i="65"/>
  <c r="AL14" i="65"/>
  <c r="AL20" i="65"/>
  <c r="AL32" i="65"/>
  <c r="AL25" i="65"/>
  <c r="AL24" i="65"/>
  <c r="AL47" i="65"/>
  <c r="AL41" i="65"/>
  <c r="AL30" i="65"/>
  <c r="AL40" i="65"/>
  <c r="AL27" i="65"/>
  <c r="AL50" i="65"/>
  <c r="AL8" i="65"/>
  <c r="AL13" i="65"/>
  <c r="AL6" i="65"/>
  <c r="AL43" i="65"/>
  <c r="AL9" i="65"/>
  <c r="AL10" i="65"/>
  <c r="AL29" i="65"/>
  <c r="AL46" i="65"/>
  <c r="AL22" i="65"/>
  <c r="AL21" i="65"/>
  <c r="AL15" i="65"/>
  <c r="AL18" i="65"/>
  <c r="AL39" i="65"/>
  <c r="B36" i="65"/>
  <c r="AL49" i="65"/>
  <c r="AL51" i="65"/>
  <c r="AL26" i="65"/>
  <c r="AL35" i="65"/>
  <c r="AL12" i="65"/>
  <c r="AL19" i="65"/>
  <c r="AL23" i="65"/>
  <c r="AN19" i="68"/>
  <c r="AN50" i="68"/>
  <c r="AN55" i="68"/>
  <c r="AN41" i="68"/>
  <c r="AN37" i="68"/>
  <c r="AN23" i="68"/>
  <c r="AN25" i="68"/>
  <c r="AN56" i="68"/>
  <c r="AN51" i="68"/>
  <c r="AN12" i="68"/>
  <c r="AN6" i="68"/>
  <c r="AN28" i="68"/>
  <c r="AN11" i="68"/>
  <c r="AN15" i="68"/>
  <c r="AN72" i="68"/>
  <c r="AN20" i="68"/>
  <c r="AN32" i="68"/>
  <c r="AN48" i="68"/>
  <c r="AN36" i="68"/>
  <c r="AN26" i="68"/>
  <c r="AN68" i="68"/>
  <c r="AN62" i="68"/>
  <c r="AN14" i="68"/>
  <c r="AN49" i="68"/>
  <c r="AN53" i="68"/>
  <c r="AN61" i="68"/>
  <c r="AN43" i="68"/>
  <c r="AN46" i="68"/>
  <c r="AN66" i="68"/>
  <c r="AN65" i="68"/>
  <c r="AN10" i="68"/>
  <c r="B38" i="68"/>
  <c r="AN35" i="68"/>
  <c r="AN63" i="68"/>
  <c r="AN54" i="68"/>
  <c r="AN71" i="68"/>
  <c r="AN34" i="68"/>
  <c r="AN16" i="68"/>
  <c r="AN21" i="68"/>
  <c r="AN52" i="68"/>
  <c r="AN31" i="68"/>
  <c r="AN64" i="68"/>
  <c r="AN24" i="68"/>
  <c r="AN42" i="68"/>
  <c r="AN40" i="68"/>
  <c r="AN7" i="68"/>
  <c r="AN59" i="68"/>
  <c r="AN22" i="68"/>
  <c r="AN60" i="68"/>
  <c r="AN58" i="68"/>
  <c r="AN44" i="68"/>
  <c r="AN47" i="68"/>
  <c r="AN8" i="68"/>
  <c r="AN70" i="68"/>
  <c r="AN38" i="68"/>
  <c r="AN27" i="68"/>
  <c r="AN39" i="68"/>
  <c r="AN30" i="68"/>
  <c r="AN57" i="68"/>
  <c r="AN33" i="68"/>
  <c r="AN45" i="68"/>
  <c r="AN18" i="68"/>
  <c r="AN67" i="68"/>
  <c r="AN9" i="68"/>
  <c r="AN29" i="68"/>
  <c r="AN69" i="68"/>
  <c r="AN73" i="68"/>
  <c r="AN17" i="68"/>
  <c r="AN13" i="68"/>
  <c r="AN35" i="66"/>
  <c r="AN28" i="66"/>
  <c r="AN7" i="66"/>
  <c r="AN25" i="66"/>
  <c r="AN29" i="66"/>
  <c r="AN19" i="66"/>
  <c r="AN16" i="66"/>
  <c r="AN15" i="66"/>
  <c r="AN26" i="66"/>
  <c r="AN32" i="66"/>
  <c r="AN24" i="66"/>
  <c r="AN31" i="66"/>
  <c r="AN20" i="66"/>
  <c r="AN27" i="66"/>
  <c r="AN14" i="66"/>
  <c r="AN18" i="66"/>
  <c r="AN6" i="66"/>
  <c r="AN11" i="66"/>
  <c r="AN34" i="66"/>
  <c r="AN30" i="66"/>
  <c r="AN21" i="66"/>
  <c r="AN17" i="66"/>
  <c r="AN10" i="66"/>
  <c r="AN22" i="66"/>
  <c r="AN9" i="66"/>
  <c r="AN23" i="66"/>
  <c r="AN33" i="66"/>
  <c r="B38" i="66"/>
  <c r="AN8" i="66"/>
  <c r="AN12" i="66"/>
  <c r="AN13" i="66"/>
  <c r="AM23" i="62"/>
  <c r="AM13" i="62"/>
  <c r="AM17" i="62"/>
  <c r="AM44" i="62"/>
  <c r="AM19" i="62"/>
  <c r="AM8" i="62"/>
  <c r="AM45" i="62"/>
  <c r="AM20" i="62"/>
  <c r="AM30" i="62"/>
  <c r="B37" i="62"/>
  <c r="AM18" i="62"/>
  <c r="AM54" i="62"/>
  <c r="AM27" i="62"/>
  <c r="AM40" i="62"/>
  <c r="AM52" i="62"/>
  <c r="AM49" i="62"/>
  <c r="AM9" i="62"/>
  <c r="AM32" i="62"/>
  <c r="AM26" i="62"/>
  <c r="AM11" i="62"/>
  <c r="AM37" i="62"/>
  <c r="AM42" i="62"/>
  <c r="AM51" i="62"/>
  <c r="AM14" i="62"/>
  <c r="AM24" i="62"/>
  <c r="AM28" i="62"/>
  <c r="AM25" i="62"/>
  <c r="AM47" i="62"/>
  <c r="AM53" i="62"/>
  <c r="AM34" i="62"/>
  <c r="AM6" i="62"/>
  <c r="AM48" i="62"/>
  <c r="AM12" i="62"/>
  <c r="AM7" i="62"/>
  <c r="AM55" i="62"/>
  <c r="AM10" i="62"/>
  <c r="AM22" i="62"/>
  <c r="AM31" i="62"/>
  <c r="AM15" i="62"/>
  <c r="AM16" i="62"/>
  <c r="AM35" i="62"/>
  <c r="AM38" i="62"/>
  <c r="AM21" i="62"/>
  <c r="AM41" i="62"/>
  <c r="AM39" i="62"/>
  <c r="AM46" i="62"/>
  <c r="AM29" i="62"/>
  <c r="AM36" i="62"/>
  <c r="AM33" i="62"/>
  <c r="AM50" i="62"/>
  <c r="AM43" i="62"/>
  <c r="AN20" i="62" l="1"/>
  <c r="AN6" i="62"/>
  <c r="AN28" i="62"/>
  <c r="AN47" i="62"/>
  <c r="AN52" i="62"/>
  <c r="AN12" i="62"/>
  <c r="AN19" i="62"/>
  <c r="AN53" i="62"/>
  <c r="AN18" i="62"/>
  <c r="AN16" i="62"/>
  <c r="AN22" i="62"/>
  <c r="AN9" i="62"/>
  <c r="AN24" i="62"/>
  <c r="AN49" i="62"/>
  <c r="AN48" i="62"/>
  <c r="AN37" i="62"/>
  <c r="AN11" i="62"/>
  <c r="B38" i="62"/>
  <c r="AN55" i="62"/>
  <c r="AN17" i="62"/>
  <c r="AN13" i="62"/>
  <c r="AN45" i="62"/>
  <c r="AN23" i="62"/>
  <c r="AN54" i="62"/>
  <c r="AN26" i="62"/>
  <c r="AN10" i="62"/>
  <c r="AN41" i="62"/>
  <c r="AN35" i="62"/>
  <c r="AN8" i="62"/>
  <c r="AN21" i="62"/>
  <c r="AN44" i="62"/>
  <c r="AN31" i="62"/>
  <c r="AN34" i="62"/>
  <c r="AN32" i="62"/>
  <c r="AN25" i="62"/>
  <c r="AN15" i="62"/>
  <c r="AN14" i="62"/>
  <c r="AN7" i="62"/>
  <c r="AN42" i="62"/>
  <c r="AN27" i="62"/>
  <c r="AN51" i="62"/>
  <c r="AN30" i="62"/>
  <c r="AN40" i="62"/>
  <c r="AN38" i="62"/>
  <c r="AN33" i="62"/>
  <c r="AN46" i="62"/>
  <c r="AN29" i="62"/>
  <c r="AN50" i="62"/>
  <c r="AN39" i="62"/>
  <c r="AN36" i="62"/>
  <c r="AN43" i="62"/>
  <c r="AO21" i="66"/>
  <c r="AO35" i="66"/>
  <c r="AO20" i="66"/>
  <c r="AO8" i="66"/>
  <c r="AO30" i="66"/>
  <c r="B39" i="66"/>
  <c r="AO33" i="66"/>
  <c r="AO25" i="66"/>
  <c r="AO14" i="66"/>
  <c r="AO27" i="66"/>
  <c r="AO7" i="66"/>
  <c r="AO17" i="66"/>
  <c r="AO16" i="66"/>
  <c r="AO28" i="66"/>
  <c r="AO6" i="66"/>
  <c r="AO23" i="66"/>
  <c r="AO9" i="66"/>
  <c r="AO26" i="66"/>
  <c r="AO34" i="66"/>
  <c r="AO11" i="66"/>
  <c r="AO12" i="66"/>
  <c r="AO18" i="66"/>
  <c r="AO10" i="66"/>
  <c r="AO32" i="66"/>
  <c r="AO15" i="66"/>
  <c r="AO31" i="66"/>
  <c r="AO19" i="66"/>
  <c r="AO24" i="66"/>
  <c r="AO29" i="66"/>
  <c r="AO22" i="66"/>
  <c r="AO13" i="66"/>
  <c r="AO14" i="68"/>
  <c r="AO37" i="68"/>
  <c r="AO27" i="68"/>
  <c r="AO31" i="68"/>
  <c r="AO7" i="68"/>
  <c r="AO23" i="68"/>
  <c r="AO24" i="68"/>
  <c r="AO35" i="68"/>
  <c r="AO60" i="68"/>
  <c r="AO46" i="68"/>
  <c r="AO52" i="68"/>
  <c r="AO72" i="68"/>
  <c r="AO56" i="68"/>
  <c r="AO20" i="68"/>
  <c r="AO43" i="68"/>
  <c r="AO10" i="68"/>
  <c r="AO6" i="68"/>
  <c r="AO33" i="68"/>
  <c r="AO30" i="68"/>
  <c r="AO32" i="68"/>
  <c r="AO71" i="68"/>
  <c r="AO34" i="68"/>
  <c r="AO26" i="68"/>
  <c r="AO25" i="68"/>
  <c r="AO22" i="68"/>
  <c r="AO36" i="68"/>
  <c r="AO62" i="68"/>
  <c r="AO64" i="68"/>
  <c r="AO42" i="68"/>
  <c r="AO53" i="68"/>
  <c r="AO50" i="68"/>
  <c r="AO57" i="68"/>
  <c r="AO15" i="68"/>
  <c r="AO65" i="68"/>
  <c r="AO58" i="68"/>
  <c r="AO54" i="68"/>
  <c r="AO55" i="68"/>
  <c r="AO18" i="68"/>
  <c r="AO19" i="68"/>
  <c r="AO67" i="68"/>
  <c r="AO12" i="68"/>
  <c r="AO28" i="68"/>
  <c r="AO48" i="68"/>
  <c r="AO59" i="68"/>
  <c r="AO8" i="68"/>
  <c r="AO49" i="68"/>
  <c r="AO51" i="68"/>
  <c r="AO16" i="68"/>
  <c r="AO40" i="68"/>
  <c r="AO41" i="68"/>
  <c r="AO21" i="68"/>
  <c r="AO68" i="68"/>
  <c r="AO9" i="68"/>
  <c r="AO66" i="68"/>
  <c r="AO47" i="68"/>
  <c r="AO29" i="68"/>
  <c r="AO63" i="68"/>
  <c r="AO70" i="68"/>
  <c r="AO44" i="68"/>
  <c r="AO11" i="68"/>
  <c r="AO38" i="68"/>
  <c r="B39" i="68"/>
  <c r="AO39" i="68"/>
  <c r="AO61" i="68"/>
  <c r="AO45" i="68"/>
  <c r="AO13" i="68"/>
  <c r="AO17" i="68"/>
  <c r="AO73" i="68"/>
  <c r="AO69" i="68"/>
  <c r="AM31" i="65"/>
  <c r="AM15" i="65"/>
  <c r="AM29" i="65"/>
  <c r="AM32" i="65"/>
  <c r="AM30" i="65"/>
  <c r="AM9" i="65"/>
  <c r="AM43" i="65"/>
  <c r="AM42" i="65"/>
  <c r="AM41" i="65"/>
  <c r="AM51" i="65"/>
  <c r="AM49" i="65"/>
  <c r="AM10" i="65"/>
  <c r="AM24" i="65"/>
  <c r="B37" i="65"/>
  <c r="AM11" i="65"/>
  <c r="AM13" i="65"/>
  <c r="AM17" i="65"/>
  <c r="AM7" i="65"/>
  <c r="AM37" i="65"/>
  <c r="AM28" i="65"/>
  <c r="AM36" i="65"/>
  <c r="AM50" i="65"/>
  <c r="AM34" i="65"/>
  <c r="AM6" i="65"/>
  <c r="AM25" i="65"/>
  <c r="AM14" i="65"/>
  <c r="AM26" i="65"/>
  <c r="AM47" i="65"/>
  <c r="AM46" i="65"/>
  <c r="AM48" i="65"/>
  <c r="AM45" i="65"/>
  <c r="AM22" i="65"/>
  <c r="AM27" i="65"/>
  <c r="AM44" i="65"/>
  <c r="AM20" i="65"/>
  <c r="AM21" i="65"/>
  <c r="AM40" i="65"/>
  <c r="AM16" i="65"/>
  <c r="AM19" i="65"/>
  <c r="AM18" i="65"/>
  <c r="AM39" i="65"/>
  <c r="AM38" i="65"/>
  <c r="AM33" i="65"/>
  <c r="AM8" i="65"/>
  <c r="AM12" i="65"/>
  <c r="AM35" i="65"/>
  <c r="AM23" i="65"/>
  <c r="AO31" i="62" l="1"/>
  <c r="AO19" i="62"/>
  <c r="AO52" i="62"/>
  <c r="AO54" i="62"/>
  <c r="AO8" i="62"/>
  <c r="AO11" i="62"/>
  <c r="AO53" i="62"/>
  <c r="AO35" i="62"/>
  <c r="AO16" i="62"/>
  <c r="AO15" i="62"/>
  <c r="AO25" i="62"/>
  <c r="AO23" i="62"/>
  <c r="AO21" i="62"/>
  <c r="AO10" i="62"/>
  <c r="AO18" i="62"/>
  <c r="AO17" i="62"/>
  <c r="AO38" i="62"/>
  <c r="AO44" i="62"/>
  <c r="AO51" i="62"/>
  <c r="AO13" i="62"/>
  <c r="AO12" i="62"/>
  <c r="AO22" i="62"/>
  <c r="AO34" i="62"/>
  <c r="AO37" i="62"/>
  <c r="AO41" i="62"/>
  <c r="AO30" i="62"/>
  <c r="AO49" i="62"/>
  <c r="AO27" i="62"/>
  <c r="AO7" i="62"/>
  <c r="AO9" i="62"/>
  <c r="AO26" i="62"/>
  <c r="AO47" i="62"/>
  <c r="AO6" i="62"/>
  <c r="B39" i="62"/>
  <c r="AO32" i="62"/>
  <c r="AO24" i="62"/>
  <c r="AO28" i="62"/>
  <c r="AO14" i="62"/>
  <c r="AO42" i="62"/>
  <c r="AO48" i="62"/>
  <c r="AO20" i="62"/>
  <c r="AO55" i="62"/>
  <c r="AO40" i="62"/>
  <c r="AO45" i="62"/>
  <c r="AO43" i="62"/>
  <c r="AO46" i="62"/>
  <c r="AO29" i="62"/>
  <c r="AO39" i="62"/>
  <c r="AO36" i="62"/>
  <c r="AO50" i="62"/>
  <c r="AO33" i="62"/>
  <c r="AP6" i="68"/>
  <c r="AP55" i="68"/>
  <c r="AP58" i="68"/>
  <c r="AP72" i="68"/>
  <c r="AP45" i="68"/>
  <c r="AP57" i="68"/>
  <c r="AP43" i="68"/>
  <c r="AP44" i="68"/>
  <c r="AP23" i="68"/>
  <c r="AP36" i="68"/>
  <c r="AP39" i="68"/>
  <c r="AP66" i="68"/>
  <c r="AP19" i="68"/>
  <c r="AP60" i="68"/>
  <c r="AP26" i="68"/>
  <c r="AP53" i="68"/>
  <c r="AP54" i="68"/>
  <c r="AP67" i="68"/>
  <c r="AP7" i="68"/>
  <c r="AP27" i="68"/>
  <c r="AP20" i="68"/>
  <c r="AP25" i="68"/>
  <c r="AP9" i="68"/>
  <c r="AP51" i="68"/>
  <c r="AP59" i="68"/>
  <c r="AP40" i="68"/>
  <c r="AP47" i="68"/>
  <c r="AP18" i="68"/>
  <c r="AP31" i="68"/>
  <c r="AP12" i="68"/>
  <c r="AP24" i="68"/>
  <c r="AP56" i="68"/>
  <c r="AP63" i="68"/>
  <c r="AP35" i="68"/>
  <c r="AP48" i="68"/>
  <c r="AP22" i="68"/>
  <c r="AP50" i="68"/>
  <c r="AP49" i="68"/>
  <c r="B40" i="68"/>
  <c r="AP32" i="68"/>
  <c r="AP71" i="68"/>
  <c r="AP42" i="68"/>
  <c r="AP15" i="68"/>
  <c r="AP10" i="68"/>
  <c r="AP30" i="68"/>
  <c r="AP11" i="68"/>
  <c r="AP21" i="68"/>
  <c r="AP28" i="68"/>
  <c r="AP65" i="68"/>
  <c r="AP64" i="68"/>
  <c r="AP14" i="68"/>
  <c r="AP37" i="68"/>
  <c r="AP41" i="68"/>
  <c r="AP16" i="68"/>
  <c r="AP70" i="68"/>
  <c r="AP62" i="68"/>
  <c r="AP68" i="68"/>
  <c r="AP33" i="68"/>
  <c r="AP38" i="68"/>
  <c r="AP61" i="68"/>
  <c r="AP8" i="68"/>
  <c r="AP52" i="68"/>
  <c r="AP46" i="68"/>
  <c r="AP34" i="68"/>
  <c r="AP29" i="68"/>
  <c r="AP13" i="68"/>
  <c r="AP73" i="68"/>
  <c r="AP69" i="68"/>
  <c r="AP17" i="68"/>
  <c r="AN48" i="65"/>
  <c r="AN49" i="65"/>
  <c r="AN51" i="65"/>
  <c r="AN13" i="65"/>
  <c r="AN15" i="65"/>
  <c r="AN17" i="65"/>
  <c r="AN33" i="65"/>
  <c r="AN37" i="65"/>
  <c r="AN18" i="65"/>
  <c r="AN31" i="65"/>
  <c r="AN9" i="65"/>
  <c r="AN41" i="65"/>
  <c r="AN20" i="65"/>
  <c r="AN10" i="65"/>
  <c r="AN30" i="65"/>
  <c r="AN43" i="65"/>
  <c r="AN28" i="65"/>
  <c r="AN6" i="65"/>
  <c r="AN32" i="65"/>
  <c r="AN11" i="65"/>
  <c r="AN36" i="65"/>
  <c r="AN38" i="65"/>
  <c r="AN47" i="65"/>
  <c r="AN22" i="65"/>
  <c r="AN21" i="65"/>
  <c r="AN16" i="65"/>
  <c r="AN45" i="65"/>
  <c r="AN29" i="65"/>
  <c r="AN24" i="65"/>
  <c r="AN46" i="65"/>
  <c r="AN25" i="65"/>
  <c r="AN26" i="65"/>
  <c r="AN50" i="65"/>
  <c r="AN34" i="65"/>
  <c r="AN27" i="65"/>
  <c r="AN42" i="65"/>
  <c r="AN39" i="65"/>
  <c r="B38" i="65"/>
  <c r="AN44" i="65"/>
  <c r="AN40" i="65"/>
  <c r="AN8" i="65"/>
  <c r="AN14" i="65"/>
  <c r="AN7" i="65"/>
  <c r="AN35" i="65"/>
  <c r="AN12" i="65"/>
  <c r="AN23" i="65"/>
  <c r="AN19" i="65"/>
  <c r="AP16" i="66"/>
  <c r="AP28" i="66"/>
  <c r="AP17" i="66"/>
  <c r="AP8" i="66"/>
  <c r="AP18" i="66"/>
  <c r="AP11" i="66"/>
  <c r="B40" i="66"/>
  <c r="AP19" i="66"/>
  <c r="AP23" i="66"/>
  <c r="AP24" i="66"/>
  <c r="AP26" i="66"/>
  <c r="AP12" i="66"/>
  <c r="AP10" i="66"/>
  <c r="AP9" i="66"/>
  <c r="AP13" i="66"/>
  <c r="AP30" i="66"/>
  <c r="AP14" i="66"/>
  <c r="AP35" i="66"/>
  <c r="AP33" i="66"/>
  <c r="AP22" i="66"/>
  <c r="AP31" i="66"/>
  <c r="AP27" i="66"/>
  <c r="AP15" i="66"/>
  <c r="AP20" i="66"/>
  <c r="AP21" i="66"/>
  <c r="AP25" i="66"/>
  <c r="AP29" i="66"/>
  <c r="AP32" i="66"/>
  <c r="AP6" i="66"/>
  <c r="AP34" i="66"/>
  <c r="AP7" i="66"/>
  <c r="AQ33" i="66" l="1"/>
  <c r="AQ14" i="66"/>
  <c r="AQ6" i="66"/>
  <c r="AQ18" i="66"/>
  <c r="AQ17" i="66"/>
  <c r="AQ29" i="66"/>
  <c r="AQ28" i="66"/>
  <c r="AQ11" i="66"/>
  <c r="B41" i="66"/>
  <c r="AQ16" i="66"/>
  <c r="AQ13" i="66"/>
  <c r="AQ21" i="66"/>
  <c r="AQ24" i="66"/>
  <c r="AQ32" i="66"/>
  <c r="AQ26" i="66"/>
  <c r="AQ22" i="66"/>
  <c r="AQ15" i="66"/>
  <c r="AQ10" i="66"/>
  <c r="AQ31" i="66"/>
  <c r="AQ8" i="66"/>
  <c r="AQ19" i="66"/>
  <c r="AQ9" i="66"/>
  <c r="AQ27" i="66"/>
  <c r="AQ25" i="66"/>
  <c r="AQ20" i="66"/>
  <c r="AQ35" i="66"/>
  <c r="AQ30" i="66"/>
  <c r="AQ12" i="66"/>
  <c r="AQ34" i="66"/>
  <c r="AQ7" i="66"/>
  <c r="AQ23" i="66"/>
  <c r="AO13" i="65"/>
  <c r="AO39" i="65"/>
  <c r="AO32" i="65"/>
  <c r="AO46" i="65"/>
  <c r="AO6" i="65"/>
  <c r="AO48" i="65"/>
  <c r="AO24" i="65"/>
  <c r="AO18" i="65"/>
  <c r="AO16" i="65"/>
  <c r="AO43" i="65"/>
  <c r="AO26" i="65"/>
  <c r="AO29" i="65"/>
  <c r="AO45" i="65"/>
  <c r="AO30" i="65"/>
  <c r="AO38" i="65"/>
  <c r="AO8" i="65"/>
  <c r="AO7" i="65"/>
  <c r="B39" i="65"/>
  <c r="AO36" i="65"/>
  <c r="AO17" i="65"/>
  <c r="AO28" i="65"/>
  <c r="AO9" i="65"/>
  <c r="AO49" i="65"/>
  <c r="AO10" i="65"/>
  <c r="AO44" i="65"/>
  <c r="AO31" i="65"/>
  <c r="AO20" i="65"/>
  <c r="AO22" i="65"/>
  <c r="AO51" i="65"/>
  <c r="AO50" i="65"/>
  <c r="AO21" i="65"/>
  <c r="AO42" i="65"/>
  <c r="AO47" i="65"/>
  <c r="AO34" i="65"/>
  <c r="AO15" i="65"/>
  <c r="AO11" i="65"/>
  <c r="AO27" i="65"/>
  <c r="AO25" i="65"/>
  <c r="AO40" i="65"/>
  <c r="AO41" i="65"/>
  <c r="AO37" i="65"/>
  <c r="AO33" i="65"/>
  <c r="AO14" i="65"/>
  <c r="AO12" i="65"/>
  <c r="AO35" i="65"/>
  <c r="AO23" i="65"/>
  <c r="AO19" i="65"/>
  <c r="AQ14" i="68"/>
  <c r="AQ24" i="68"/>
  <c r="AQ33" i="68"/>
  <c r="AQ51" i="68"/>
  <c r="AQ7" i="68"/>
  <c r="AQ44" i="68"/>
  <c r="AQ64" i="68"/>
  <c r="AQ54" i="68"/>
  <c r="AQ53" i="68"/>
  <c r="AQ18" i="68"/>
  <c r="AQ35" i="68"/>
  <c r="AQ8" i="68"/>
  <c r="AQ16" i="68"/>
  <c r="AQ37" i="68"/>
  <c r="AQ59" i="68"/>
  <c r="AQ9" i="68"/>
  <c r="AQ28" i="68"/>
  <c r="AQ62" i="68"/>
  <c r="AQ61" i="68"/>
  <c r="AQ58" i="68"/>
  <c r="AQ65" i="68"/>
  <c r="AQ56" i="68"/>
  <c r="AQ67" i="68"/>
  <c r="AQ34" i="68"/>
  <c r="AQ39" i="68"/>
  <c r="AQ72" i="68"/>
  <c r="AQ32" i="68"/>
  <c r="AQ57" i="68"/>
  <c r="AQ15" i="68"/>
  <c r="AQ66" i="68"/>
  <c r="AQ55" i="68"/>
  <c r="AQ43" i="68"/>
  <c r="AQ23" i="68"/>
  <c r="AQ52" i="68"/>
  <c r="AQ12" i="68"/>
  <c r="AQ48" i="68"/>
  <c r="AQ40" i="68"/>
  <c r="AQ30" i="68"/>
  <c r="AQ71" i="68"/>
  <c r="AQ36" i="68"/>
  <c r="AQ49" i="68"/>
  <c r="AQ11" i="68"/>
  <c r="AQ10" i="68"/>
  <c r="AQ63" i="68"/>
  <c r="AQ21" i="68"/>
  <c r="AQ22" i="68"/>
  <c r="AQ27" i="68"/>
  <c r="AQ46" i="68"/>
  <c r="B41" i="68"/>
  <c r="AQ26" i="68"/>
  <c r="AQ31" i="68"/>
  <c r="AQ19" i="68"/>
  <c r="AQ29" i="68"/>
  <c r="AQ68" i="68"/>
  <c r="AQ41" i="68"/>
  <c r="AQ38" i="68"/>
  <c r="AQ6" i="68"/>
  <c r="AQ42" i="68"/>
  <c r="AQ47" i="68"/>
  <c r="AQ70" i="68"/>
  <c r="AQ45" i="68"/>
  <c r="AQ60" i="68"/>
  <c r="AQ20" i="68"/>
  <c r="AQ25" i="68"/>
  <c r="AQ50" i="68"/>
  <c r="AQ13" i="68"/>
  <c r="AQ17" i="68"/>
  <c r="AQ69" i="68"/>
  <c r="AQ73" i="68"/>
  <c r="AP6" i="62"/>
  <c r="AP15" i="62"/>
  <c r="AP55" i="62"/>
  <c r="AP8" i="62"/>
  <c r="AP35" i="62"/>
  <c r="AP28" i="62"/>
  <c r="AP38" i="62"/>
  <c r="AP9" i="62"/>
  <c r="AP27" i="62"/>
  <c r="AP54" i="62"/>
  <c r="AP10" i="62"/>
  <c r="AP24" i="62"/>
  <c r="AP32" i="62"/>
  <c r="AP12" i="62"/>
  <c r="AP49" i="62"/>
  <c r="AP42" i="62"/>
  <c r="B40" i="62"/>
  <c r="AP40" i="62"/>
  <c r="AP16" i="62"/>
  <c r="AP14" i="62"/>
  <c r="AP26" i="62"/>
  <c r="AP17" i="62"/>
  <c r="AP21" i="62"/>
  <c r="AP45" i="62"/>
  <c r="AP51" i="62"/>
  <c r="AP18" i="62"/>
  <c r="AP11" i="62"/>
  <c r="AP20" i="62"/>
  <c r="AP53" i="62"/>
  <c r="AP34" i="62"/>
  <c r="AP47" i="62"/>
  <c r="AP52" i="62"/>
  <c r="AP22" i="62"/>
  <c r="AP36" i="62"/>
  <c r="AP19" i="62"/>
  <c r="AP13" i="62"/>
  <c r="AP44" i="62"/>
  <c r="AP25" i="62"/>
  <c r="AP31" i="62"/>
  <c r="AP7" i="62"/>
  <c r="AP37" i="62"/>
  <c r="AP23" i="62"/>
  <c r="AP41" i="62"/>
  <c r="AP48" i="62"/>
  <c r="AP30" i="62"/>
  <c r="AP33" i="62"/>
  <c r="AP46" i="62"/>
  <c r="AP39" i="62"/>
  <c r="AP43" i="62"/>
  <c r="AP29" i="62"/>
  <c r="AP50" i="62"/>
  <c r="AQ51" i="62" l="1"/>
  <c r="AQ31" i="62"/>
  <c r="AQ23" i="62"/>
  <c r="AQ41" i="62"/>
  <c r="AQ32" i="62"/>
  <c r="AQ53" i="62"/>
  <c r="AQ18" i="62"/>
  <c r="AQ7" i="62"/>
  <c r="AQ13" i="62"/>
  <c r="AQ27" i="62"/>
  <c r="AQ8" i="62"/>
  <c r="AQ6" i="62"/>
  <c r="AQ21" i="62"/>
  <c r="AQ26" i="62"/>
  <c r="AQ17" i="62"/>
  <c r="AQ16" i="62"/>
  <c r="AQ11" i="62"/>
  <c r="AQ30" i="62"/>
  <c r="AQ45" i="62"/>
  <c r="B41" i="62"/>
  <c r="AQ10" i="62"/>
  <c r="AQ35" i="62"/>
  <c r="AQ34" i="62"/>
  <c r="AQ24" i="62"/>
  <c r="AQ49" i="62"/>
  <c r="AQ52" i="62"/>
  <c r="AQ15" i="62"/>
  <c r="AQ22" i="62"/>
  <c r="AQ42" i="62"/>
  <c r="AQ55" i="62"/>
  <c r="AQ47" i="62"/>
  <c r="AQ19" i="62"/>
  <c r="AQ29" i="62"/>
  <c r="AQ20" i="62"/>
  <c r="AQ40" i="62"/>
  <c r="AQ25" i="62"/>
  <c r="AQ12" i="62"/>
  <c r="AQ38" i="62"/>
  <c r="AQ44" i="62"/>
  <c r="AQ48" i="62"/>
  <c r="AQ54" i="62"/>
  <c r="AQ14" i="62"/>
  <c r="AQ28" i="62"/>
  <c r="AQ39" i="62"/>
  <c r="AQ9" i="62"/>
  <c r="AQ37" i="62"/>
  <c r="AQ46" i="62"/>
  <c r="AQ43" i="62"/>
  <c r="AQ50" i="62"/>
  <c r="AQ33" i="62"/>
  <c r="AQ36" i="62"/>
  <c r="AR20" i="68"/>
  <c r="AR12" i="68"/>
  <c r="AR48" i="68"/>
  <c r="AR60" i="68"/>
  <c r="AR30" i="68"/>
  <c r="AR22" i="68"/>
  <c r="AR66" i="68"/>
  <c r="AR34" i="68"/>
  <c r="AR55" i="68"/>
  <c r="AR14" i="68"/>
  <c r="AR25" i="68"/>
  <c r="AR50" i="68"/>
  <c r="AR67" i="68"/>
  <c r="AR26" i="68"/>
  <c r="AR23" i="68"/>
  <c r="AR24" i="68"/>
  <c r="AR54" i="68"/>
  <c r="AR51" i="68"/>
  <c r="AR68" i="68"/>
  <c r="AR36" i="68"/>
  <c r="AR18" i="68"/>
  <c r="AR43" i="68"/>
  <c r="AR38" i="68"/>
  <c r="B42" i="68"/>
  <c r="AR8" i="68"/>
  <c r="AR37" i="68"/>
  <c r="AR31" i="68"/>
  <c r="AR42" i="68"/>
  <c r="AR10" i="68"/>
  <c r="AR56" i="68"/>
  <c r="AR72" i="68"/>
  <c r="AR6" i="68"/>
  <c r="AR53" i="68"/>
  <c r="AR40" i="68"/>
  <c r="AR27" i="68"/>
  <c r="AR45" i="68"/>
  <c r="AR61" i="68"/>
  <c r="AR35" i="68"/>
  <c r="AR16" i="68"/>
  <c r="AR32" i="68"/>
  <c r="AR49" i="68"/>
  <c r="AR41" i="68"/>
  <c r="AR65" i="68"/>
  <c r="AR46" i="68"/>
  <c r="AR39" i="68"/>
  <c r="AR71" i="68"/>
  <c r="AR44" i="68"/>
  <c r="AR11" i="68"/>
  <c r="AR7" i="68"/>
  <c r="AR70" i="68"/>
  <c r="AR47" i="68"/>
  <c r="AR29" i="68"/>
  <c r="AR64" i="68"/>
  <c r="AR57" i="68"/>
  <c r="AR15" i="68"/>
  <c r="AR28" i="68"/>
  <c r="AR59" i="68"/>
  <c r="AR62" i="68"/>
  <c r="AR21" i="68"/>
  <c r="AR9" i="68"/>
  <c r="AR58" i="68"/>
  <c r="AR19" i="68"/>
  <c r="AR52" i="68"/>
  <c r="AR33" i="68"/>
  <c r="AR63" i="68"/>
  <c r="AR69" i="68"/>
  <c r="AR13" i="68"/>
  <c r="AR73" i="68"/>
  <c r="AR17" i="68"/>
  <c r="AP40" i="65"/>
  <c r="AP21" i="65"/>
  <c r="AP36" i="65"/>
  <c r="AP9" i="65"/>
  <c r="AP44" i="65"/>
  <c r="AP18" i="65"/>
  <c r="AP24" i="65"/>
  <c r="AP7" i="65"/>
  <c r="AP29" i="65"/>
  <c r="AP15" i="65"/>
  <c r="AP6" i="65"/>
  <c r="AP14" i="65"/>
  <c r="AP22" i="65"/>
  <c r="AP45" i="65"/>
  <c r="AP16" i="65"/>
  <c r="AP39" i="65"/>
  <c r="AP46" i="65"/>
  <c r="AP33" i="65"/>
  <c r="AP38" i="65"/>
  <c r="AP10" i="65"/>
  <c r="AP42" i="65"/>
  <c r="B40" i="65"/>
  <c r="AP28" i="65"/>
  <c r="AP41" i="65"/>
  <c r="AP26" i="65"/>
  <c r="AP34" i="65"/>
  <c r="AP30" i="65"/>
  <c r="AP37" i="65"/>
  <c r="AP17" i="65"/>
  <c r="AP20" i="65"/>
  <c r="AP48" i="65"/>
  <c r="AP47" i="65"/>
  <c r="AP43" i="65"/>
  <c r="AP11" i="65"/>
  <c r="AP31" i="65"/>
  <c r="AP13" i="65"/>
  <c r="AP8" i="65"/>
  <c r="AP49" i="65"/>
  <c r="AP32" i="65"/>
  <c r="AP25" i="65"/>
  <c r="AP50" i="65"/>
  <c r="AP12" i="65"/>
  <c r="AP27" i="65"/>
  <c r="AP51" i="65"/>
  <c r="AP19" i="65"/>
  <c r="AP23" i="65"/>
  <c r="AP35" i="65"/>
  <c r="AR27" i="66"/>
  <c r="AR19" i="66"/>
  <c r="AR23" i="66"/>
  <c r="AR13" i="66"/>
  <c r="AR26" i="66"/>
  <c r="AR31" i="66"/>
  <c r="AR9" i="66"/>
  <c r="AR34" i="66"/>
  <c r="AR11" i="66"/>
  <c r="AR25" i="66"/>
  <c r="AR24" i="66"/>
  <c r="AR15" i="66"/>
  <c r="AR32" i="66"/>
  <c r="AR10" i="66"/>
  <c r="AR35" i="66"/>
  <c r="AR28" i="66"/>
  <c r="AR21" i="66"/>
  <c r="AR17" i="66"/>
  <c r="AR16" i="66"/>
  <c r="AR14" i="66"/>
  <c r="AR6" i="66"/>
  <c r="AR18" i="66"/>
  <c r="AR30" i="66"/>
  <c r="AR20" i="66"/>
  <c r="AR7" i="66"/>
  <c r="AR33" i="66"/>
  <c r="AR8" i="66"/>
  <c r="AR22" i="66"/>
  <c r="AR29" i="66"/>
  <c r="AR12" i="66"/>
  <c r="B42" i="66"/>
  <c r="AR48" i="62" l="1"/>
  <c r="AR52" i="62"/>
  <c r="AR11" i="62"/>
  <c r="AR8" i="62"/>
  <c r="AR32" i="62"/>
  <c r="AR25" i="62"/>
  <c r="AR23" i="62"/>
  <c r="AR34" i="62"/>
  <c r="AR55" i="62"/>
  <c r="AR31" i="62"/>
  <c r="AR21" i="62"/>
  <c r="AR17" i="62"/>
  <c r="AR19" i="62"/>
  <c r="AR38" i="62"/>
  <c r="AR54" i="62"/>
  <c r="AR53" i="62"/>
  <c r="AR6" i="62"/>
  <c r="AR45" i="62"/>
  <c r="AR28" i="62"/>
  <c r="AR18" i="62"/>
  <c r="AR26" i="62"/>
  <c r="AR7" i="62"/>
  <c r="AR42" i="62"/>
  <c r="AR51" i="62"/>
  <c r="AR27" i="62"/>
  <c r="AR10" i="62"/>
  <c r="AR20" i="62"/>
  <c r="AR15" i="62"/>
  <c r="AR12" i="62"/>
  <c r="AR41" i="62"/>
  <c r="AR47" i="62"/>
  <c r="AR9" i="62"/>
  <c r="AR35" i="62"/>
  <c r="AR13" i="62"/>
  <c r="AR49" i="62"/>
  <c r="AR37" i="62"/>
  <c r="AR40" i="62"/>
  <c r="AR16" i="62"/>
  <c r="AR22" i="62"/>
  <c r="AR30" i="62"/>
  <c r="B42" i="62"/>
  <c r="AR14" i="62"/>
  <c r="AR24" i="62"/>
  <c r="AR44" i="62"/>
  <c r="AR50" i="62"/>
  <c r="AR33" i="62"/>
  <c r="AR39" i="62"/>
  <c r="AR46" i="62"/>
  <c r="AR29" i="62"/>
  <c r="AR36" i="62"/>
  <c r="AR43" i="62"/>
  <c r="AS40" i="68"/>
  <c r="AS29" i="68"/>
  <c r="AS12" i="68"/>
  <c r="AS52" i="68"/>
  <c r="AS33" i="68"/>
  <c r="AS54" i="68"/>
  <c r="AS37" i="68"/>
  <c r="AS60" i="68"/>
  <c r="AS34" i="68"/>
  <c r="AS48" i="68"/>
  <c r="AS19" i="68"/>
  <c r="AS28" i="68"/>
  <c r="AS31" i="68"/>
  <c r="AS71" i="68"/>
  <c r="AS15" i="68"/>
  <c r="AS8" i="68"/>
  <c r="AS53" i="68"/>
  <c r="AS11" i="68"/>
  <c r="AS47" i="68"/>
  <c r="AS23" i="68"/>
  <c r="AS39" i="68"/>
  <c r="AS38" i="68"/>
  <c r="AS42" i="68"/>
  <c r="AS36" i="68"/>
  <c r="AS58" i="68"/>
  <c r="AS59" i="68"/>
  <c r="AS32" i="68"/>
  <c r="AS46" i="68"/>
  <c r="AS62" i="68"/>
  <c r="AS7" i="68"/>
  <c r="AS30" i="68"/>
  <c r="AS55" i="68"/>
  <c r="AS26" i="68"/>
  <c r="AS49" i="68"/>
  <c r="B43" i="68"/>
  <c r="AS67" i="68"/>
  <c r="AS25" i="68"/>
  <c r="AS44" i="68"/>
  <c r="AS18" i="68"/>
  <c r="AS70" i="68"/>
  <c r="AS27" i="68"/>
  <c r="AS9" i="68"/>
  <c r="AS56" i="68"/>
  <c r="AS66" i="68"/>
  <c r="AS68" i="68"/>
  <c r="AS41" i="68"/>
  <c r="AS6" i="68"/>
  <c r="AS35" i="68"/>
  <c r="AS64" i="68"/>
  <c r="AS22" i="68"/>
  <c r="AS51" i="68"/>
  <c r="AS16" i="68"/>
  <c r="AS14" i="68"/>
  <c r="AS61" i="68"/>
  <c r="AS65" i="68"/>
  <c r="AS10" i="68"/>
  <c r="AS43" i="68"/>
  <c r="AS50" i="68"/>
  <c r="AS21" i="68"/>
  <c r="AS57" i="68"/>
  <c r="AS24" i="68"/>
  <c r="AS63" i="68"/>
  <c r="AS45" i="68"/>
  <c r="AS20" i="68"/>
  <c r="AS72" i="68"/>
  <c r="AS73" i="68"/>
  <c r="AS13" i="68"/>
  <c r="AS69" i="68"/>
  <c r="AS17" i="68"/>
  <c r="AS19" i="66"/>
  <c r="AS22" i="66"/>
  <c r="AS33" i="66"/>
  <c r="AS25" i="66"/>
  <c r="AS18" i="66"/>
  <c r="AS34" i="66"/>
  <c r="AS30" i="66"/>
  <c r="AS29" i="66"/>
  <c r="AS15" i="66"/>
  <c r="AS14" i="66"/>
  <c r="AS26" i="66"/>
  <c r="AS28" i="66"/>
  <c r="AS20" i="66"/>
  <c r="AS7" i="66"/>
  <c r="AS35" i="66"/>
  <c r="AS32" i="66"/>
  <c r="AS16" i="66"/>
  <c r="AS24" i="66"/>
  <c r="AS23" i="66"/>
  <c r="AS6" i="66"/>
  <c r="AS12" i="66"/>
  <c r="AS31" i="66"/>
  <c r="AS9" i="66"/>
  <c r="AS21" i="66"/>
  <c r="B43" i="66"/>
  <c r="AS10" i="66"/>
  <c r="AS17" i="66"/>
  <c r="AS13" i="66"/>
  <c r="AS27" i="66"/>
  <c r="AS11" i="66"/>
  <c r="AS8" i="66"/>
  <c r="AQ27" i="65"/>
  <c r="AQ51" i="65"/>
  <c r="AQ26" i="65"/>
  <c r="AQ49" i="65"/>
  <c r="AQ33" i="65"/>
  <c r="AQ32" i="65"/>
  <c r="AQ13" i="65"/>
  <c r="AQ37" i="65"/>
  <c r="B41" i="65"/>
  <c r="AQ39" i="65"/>
  <c r="AQ16" i="65"/>
  <c r="AQ24" i="65"/>
  <c r="AQ42" i="65"/>
  <c r="AQ44" i="65"/>
  <c r="AQ6" i="65"/>
  <c r="AQ34" i="65"/>
  <c r="AQ21" i="65"/>
  <c r="AQ48" i="65"/>
  <c r="AQ7" i="65"/>
  <c r="AQ11" i="65"/>
  <c r="AQ8" i="65"/>
  <c r="AQ15" i="65"/>
  <c r="AQ10" i="65"/>
  <c r="AQ47" i="65"/>
  <c r="AQ43" i="65"/>
  <c r="AQ50" i="65"/>
  <c r="AQ45" i="65"/>
  <c r="AQ40" i="65"/>
  <c r="AQ29" i="65"/>
  <c r="AQ38" i="65"/>
  <c r="AQ9" i="65"/>
  <c r="AQ20" i="65"/>
  <c r="AQ18" i="65"/>
  <c r="AQ46" i="65"/>
  <c r="AQ14" i="65"/>
  <c r="AQ17" i="65"/>
  <c r="AQ22" i="65"/>
  <c r="AQ30" i="65"/>
  <c r="AQ28" i="65"/>
  <c r="AQ25" i="65"/>
  <c r="AQ36" i="65"/>
  <c r="AQ41" i="65"/>
  <c r="AQ31" i="65"/>
  <c r="AQ12" i="65"/>
  <c r="AQ23" i="65"/>
  <c r="AQ19" i="65"/>
  <c r="AQ35" i="65"/>
  <c r="AR28" i="65" l="1"/>
  <c r="AR10" i="65"/>
  <c r="AR22" i="65"/>
  <c r="AR7" i="65"/>
  <c r="AR42" i="65"/>
  <c r="AR30" i="65"/>
  <c r="AR46" i="65"/>
  <c r="AR17" i="65"/>
  <c r="AR20" i="65"/>
  <c r="AR16" i="65"/>
  <c r="B42" i="65"/>
  <c r="AR44" i="65"/>
  <c r="AR40" i="65"/>
  <c r="AR11" i="65"/>
  <c r="AR8" i="65"/>
  <c r="AR39" i="65"/>
  <c r="AR45" i="65"/>
  <c r="AR31" i="65"/>
  <c r="AR18" i="65"/>
  <c r="AR6" i="65"/>
  <c r="AR32" i="65"/>
  <c r="AR9" i="65"/>
  <c r="AR51" i="65"/>
  <c r="AR15" i="65"/>
  <c r="AR37" i="65"/>
  <c r="AR43" i="65"/>
  <c r="AR13" i="65"/>
  <c r="AR47" i="65"/>
  <c r="AR33" i="65"/>
  <c r="AR24" i="65"/>
  <c r="AR36" i="65"/>
  <c r="AR19" i="65"/>
  <c r="AR48" i="65"/>
  <c r="AR49" i="65"/>
  <c r="AR29" i="65"/>
  <c r="AR41" i="65"/>
  <c r="AR50" i="65"/>
  <c r="AR38" i="65"/>
  <c r="AR21" i="65"/>
  <c r="AR25" i="65"/>
  <c r="AR34" i="65"/>
  <c r="AR14" i="65"/>
  <c r="AR26" i="65"/>
  <c r="AR27" i="65"/>
  <c r="AR35" i="65"/>
  <c r="AR12" i="65"/>
  <c r="AR23" i="65"/>
  <c r="AT48" i="68"/>
  <c r="AT64" i="68"/>
  <c r="AT60" i="68"/>
  <c r="AT20" i="68"/>
  <c r="AT23" i="68"/>
  <c r="AT16" i="68"/>
  <c r="AT12" i="68"/>
  <c r="AT9" i="68"/>
  <c r="AT39" i="68"/>
  <c r="AT35" i="68"/>
  <c r="AT47" i="68"/>
  <c r="AT38" i="68"/>
  <c r="AT55" i="68"/>
  <c r="AT44" i="68"/>
  <c r="AT51" i="68"/>
  <c r="AT22" i="68"/>
  <c r="AT27" i="68"/>
  <c r="AT58" i="68"/>
  <c r="AT49" i="68"/>
  <c r="AT21" i="68"/>
  <c r="AT14" i="68"/>
  <c r="AT65" i="68"/>
  <c r="AT6" i="68"/>
  <c r="AT26" i="68"/>
  <c r="AT18" i="68"/>
  <c r="AT61" i="68"/>
  <c r="AT41" i="68"/>
  <c r="AT11" i="68"/>
  <c r="AT31" i="68"/>
  <c r="AT72" i="68"/>
  <c r="AT53" i="68"/>
  <c r="AT43" i="68"/>
  <c r="AT8" i="68"/>
  <c r="B44" i="68"/>
  <c r="AT37" i="68"/>
  <c r="AT15" i="68"/>
  <c r="AT62" i="68"/>
  <c r="AT67" i="68"/>
  <c r="AT57" i="68"/>
  <c r="AT63" i="68"/>
  <c r="AT25" i="68"/>
  <c r="AT19" i="68"/>
  <c r="AT66" i="68"/>
  <c r="AT10" i="68"/>
  <c r="AT50" i="68"/>
  <c r="AT40" i="68"/>
  <c r="AT28" i="68"/>
  <c r="AT34" i="68"/>
  <c r="AT45" i="68"/>
  <c r="AT30" i="68"/>
  <c r="AT24" i="68"/>
  <c r="AT54" i="68"/>
  <c r="AT36" i="68"/>
  <c r="AT7" i="68"/>
  <c r="AT29" i="68"/>
  <c r="AT52" i="68"/>
  <c r="AT32" i="68"/>
  <c r="AT42" i="68"/>
  <c r="AT33" i="68"/>
  <c r="AT59" i="68"/>
  <c r="AT46" i="68"/>
  <c r="AT70" i="68"/>
  <c r="AT71" i="68"/>
  <c r="AT68" i="68"/>
  <c r="AT56" i="68"/>
  <c r="AT73" i="68"/>
  <c r="AT13" i="68"/>
  <c r="AT17" i="68"/>
  <c r="AT69" i="68"/>
  <c r="AT9" i="66"/>
  <c r="AT18" i="66"/>
  <c r="AT35" i="66"/>
  <c r="AT14" i="66"/>
  <c r="AT29" i="66"/>
  <c r="AT7" i="66"/>
  <c r="AT33" i="66"/>
  <c r="AT19" i="66"/>
  <c r="AT21" i="66"/>
  <c r="AT22" i="66"/>
  <c r="AT31" i="66"/>
  <c r="AT12" i="66"/>
  <c r="AT26" i="66"/>
  <c r="AT23" i="66"/>
  <c r="AT24" i="66"/>
  <c r="AT30" i="66"/>
  <c r="AT6" i="66"/>
  <c r="B44" i="66"/>
  <c r="AT10" i="66"/>
  <c r="AT15" i="66"/>
  <c r="AT25" i="66"/>
  <c r="AT8" i="66"/>
  <c r="AT16" i="66"/>
  <c r="AT34" i="66"/>
  <c r="AT20" i="66"/>
  <c r="AT17" i="66"/>
  <c r="AT11" i="66"/>
  <c r="AT27" i="66"/>
  <c r="AT32" i="66"/>
  <c r="AT28" i="66"/>
  <c r="AT13" i="66"/>
  <c r="AS52" i="62"/>
  <c r="B43" i="62"/>
  <c r="AS48" i="62"/>
  <c r="AS25" i="62"/>
  <c r="AS42" i="62"/>
  <c r="AS20" i="62"/>
  <c r="AS38" i="62"/>
  <c r="AS21" i="62"/>
  <c r="AS41" i="62"/>
  <c r="AS23" i="62"/>
  <c r="AS34" i="62"/>
  <c r="AS44" i="62"/>
  <c r="AS7" i="62"/>
  <c r="AS22" i="62"/>
  <c r="AS12" i="62"/>
  <c r="AS13" i="62"/>
  <c r="AS8" i="62"/>
  <c r="AS17" i="62"/>
  <c r="AS19" i="62"/>
  <c r="AS51" i="62"/>
  <c r="AS10" i="62"/>
  <c r="AS27" i="62"/>
  <c r="AS53" i="62"/>
  <c r="AS45" i="62"/>
  <c r="AS54" i="62"/>
  <c r="AS32" i="62"/>
  <c r="AS31" i="62"/>
  <c r="AS15" i="62"/>
  <c r="AS11" i="62"/>
  <c r="AS26" i="62"/>
  <c r="AS9" i="62"/>
  <c r="AS18" i="62"/>
  <c r="AS29" i="62"/>
  <c r="AS6" i="62"/>
  <c r="AS24" i="62"/>
  <c r="AS14" i="62"/>
  <c r="AS40" i="62"/>
  <c r="AS16" i="62"/>
  <c r="AS37" i="62"/>
  <c r="AS47" i="62"/>
  <c r="AS30" i="62"/>
  <c r="AS35" i="62"/>
  <c r="AS49" i="62"/>
  <c r="AS28" i="62"/>
  <c r="AS55" i="62"/>
  <c r="AS39" i="62"/>
  <c r="AS33" i="62"/>
  <c r="AS46" i="62"/>
  <c r="AS43" i="62"/>
  <c r="AS36" i="62"/>
  <c r="AS50" i="62"/>
  <c r="AS18" i="65" l="1"/>
  <c r="AS39" i="65"/>
  <c r="AS29" i="65"/>
  <c r="AS46" i="65"/>
  <c r="AS49" i="65"/>
  <c r="AS44" i="65"/>
  <c r="AS28" i="65"/>
  <c r="AS45" i="65"/>
  <c r="AS48" i="65"/>
  <c r="AS33" i="65"/>
  <c r="AS24" i="65"/>
  <c r="AS25" i="65"/>
  <c r="AS26" i="65"/>
  <c r="AS38" i="65"/>
  <c r="AS11" i="65"/>
  <c r="AS10" i="65"/>
  <c r="AS13" i="65"/>
  <c r="AS8" i="65"/>
  <c r="AS37" i="65"/>
  <c r="AS17" i="65"/>
  <c r="AS21" i="65"/>
  <c r="AS34" i="65"/>
  <c r="AS41" i="65"/>
  <c r="AS42" i="65"/>
  <c r="AS40" i="65"/>
  <c r="AS16" i="65"/>
  <c r="AS36" i="65"/>
  <c r="AS14" i="65"/>
  <c r="AS51" i="65"/>
  <c r="AS27" i="65"/>
  <c r="AS22" i="65"/>
  <c r="AS9" i="65"/>
  <c r="AS50" i="65"/>
  <c r="AS20" i="65"/>
  <c r="B43" i="65"/>
  <c r="AS15" i="65"/>
  <c r="AS7" i="65"/>
  <c r="AS47" i="65"/>
  <c r="AS43" i="65"/>
  <c r="AS6" i="65"/>
  <c r="AS31" i="65"/>
  <c r="AS30" i="65"/>
  <c r="AS32" i="65"/>
  <c r="AS35" i="65"/>
  <c r="AS19" i="65"/>
  <c r="AS12" i="65"/>
  <c r="AS23" i="65"/>
  <c r="AU32" i="66"/>
  <c r="AU16" i="66"/>
  <c r="AU25" i="66"/>
  <c r="AU29" i="66"/>
  <c r="AU30" i="66"/>
  <c r="AU27" i="66"/>
  <c r="AU17" i="66"/>
  <c r="AU33" i="66"/>
  <c r="AU31" i="66"/>
  <c r="AU20" i="66"/>
  <c r="AU35" i="66"/>
  <c r="AU15" i="66"/>
  <c r="AU11" i="66"/>
  <c r="AU8" i="66"/>
  <c r="AU6" i="66"/>
  <c r="AU21" i="66"/>
  <c r="AU34" i="66"/>
  <c r="AU18" i="66"/>
  <c r="AU28" i="66"/>
  <c r="AU13" i="66"/>
  <c r="AU19" i="66"/>
  <c r="AU14" i="66"/>
  <c r="AU22" i="66"/>
  <c r="AU26" i="66"/>
  <c r="AU7" i="66"/>
  <c r="AU12" i="66"/>
  <c r="AU23" i="66"/>
  <c r="AU10" i="66"/>
  <c r="AU9" i="66"/>
  <c r="B45" i="66"/>
  <c r="AU24" i="66"/>
  <c r="AT38" i="62"/>
  <c r="AT24" i="62"/>
  <c r="AT26" i="62"/>
  <c r="AT48" i="62"/>
  <c r="AT10" i="62"/>
  <c r="AT7" i="62"/>
  <c r="AT34" i="62"/>
  <c r="AT55" i="62"/>
  <c r="AT44" i="62"/>
  <c r="AT35" i="62"/>
  <c r="AT51" i="62"/>
  <c r="AT22" i="62"/>
  <c r="AT52" i="62"/>
  <c r="AT47" i="62"/>
  <c r="AT13" i="62"/>
  <c r="AT21" i="62"/>
  <c r="AT37" i="62"/>
  <c r="AT20" i="62"/>
  <c r="AT17" i="62"/>
  <c r="AT16" i="62"/>
  <c r="AT54" i="62"/>
  <c r="AT11" i="62"/>
  <c r="AT15" i="62"/>
  <c r="AT41" i="62"/>
  <c r="AT28" i="62"/>
  <c r="AT12" i="62"/>
  <c r="AT49" i="62"/>
  <c r="AT23" i="62"/>
  <c r="AT9" i="62"/>
  <c r="AT19" i="62"/>
  <c r="AT30" i="62"/>
  <c r="AT6" i="62"/>
  <c r="B44" i="62"/>
  <c r="AT18" i="62"/>
  <c r="AT42" i="62"/>
  <c r="AT31" i="62"/>
  <c r="AT14" i="62"/>
  <c r="AT32" i="62"/>
  <c r="AT53" i="62"/>
  <c r="AT25" i="62"/>
  <c r="AT8" i="62"/>
  <c r="AT45" i="62"/>
  <c r="AT27" i="62"/>
  <c r="AT40" i="62"/>
  <c r="AT36" i="62"/>
  <c r="AT50" i="62"/>
  <c r="AT39" i="62"/>
  <c r="AT33" i="62"/>
  <c r="AT29" i="62"/>
  <c r="AT43" i="62"/>
  <c r="AT46" i="62"/>
  <c r="AU29" i="68"/>
  <c r="AU24" i="68"/>
  <c r="AU28" i="68"/>
  <c r="AU71" i="68"/>
  <c r="B45" i="68"/>
  <c r="AU32" i="68"/>
  <c r="AU19" i="68"/>
  <c r="AU35" i="68"/>
  <c r="AU23" i="68"/>
  <c r="AU11" i="68"/>
  <c r="AU67" i="68"/>
  <c r="AU18" i="68"/>
  <c r="AU50" i="68"/>
  <c r="AU65" i="68"/>
  <c r="AU33" i="68"/>
  <c r="AU68" i="68"/>
  <c r="AU41" i="68"/>
  <c r="AU60" i="68"/>
  <c r="AU6" i="68"/>
  <c r="AU30" i="68"/>
  <c r="AU52" i="68"/>
  <c r="AU38" i="68"/>
  <c r="AU45" i="68"/>
  <c r="AU51" i="68"/>
  <c r="AU70" i="68"/>
  <c r="AU66" i="68"/>
  <c r="AU25" i="68"/>
  <c r="AU14" i="68"/>
  <c r="AU63" i="68"/>
  <c r="AU12" i="68"/>
  <c r="AU26" i="68"/>
  <c r="AU39" i="68"/>
  <c r="AU53" i="68"/>
  <c r="AU43" i="68"/>
  <c r="AU9" i="68"/>
  <c r="AU27" i="68"/>
  <c r="AU72" i="68"/>
  <c r="AU34" i="68"/>
  <c r="AU36" i="68"/>
  <c r="AU16" i="68"/>
  <c r="AU56" i="68"/>
  <c r="AU22" i="68"/>
  <c r="AU7" i="68"/>
  <c r="AU62" i="68"/>
  <c r="AU61" i="68"/>
  <c r="AU49" i="68"/>
  <c r="AU37" i="68"/>
  <c r="AU64" i="68"/>
  <c r="AU44" i="68"/>
  <c r="AU42" i="68"/>
  <c r="AU15" i="68"/>
  <c r="AU59" i="68"/>
  <c r="AU31" i="68"/>
  <c r="AU20" i="68"/>
  <c r="AU55" i="68"/>
  <c r="AU58" i="68"/>
  <c r="AU46" i="68"/>
  <c r="AU10" i="68"/>
  <c r="AU48" i="68"/>
  <c r="AU21" i="68"/>
  <c r="AU40" i="68"/>
  <c r="AU54" i="68"/>
  <c r="AU57" i="68"/>
  <c r="AU69" i="68"/>
  <c r="AU8" i="68"/>
  <c r="AU47" i="68"/>
  <c r="AU73" i="68"/>
  <c r="AU17" i="68"/>
  <c r="AU13" i="68"/>
  <c r="AU42" i="62" l="1"/>
  <c r="AU13" i="62"/>
  <c r="AU47" i="62"/>
  <c r="B45" i="62"/>
  <c r="AU24" i="62"/>
  <c r="AU14" i="62"/>
  <c r="AU26" i="62"/>
  <c r="AU10" i="62"/>
  <c r="AU31" i="62"/>
  <c r="AU55" i="62"/>
  <c r="AU17" i="62"/>
  <c r="AU25" i="62"/>
  <c r="AU6" i="62"/>
  <c r="AU7" i="62"/>
  <c r="AU53" i="62"/>
  <c r="AU48" i="62"/>
  <c r="AU9" i="62"/>
  <c r="AU22" i="62"/>
  <c r="AU15" i="62"/>
  <c r="AU51" i="62"/>
  <c r="AU49" i="62"/>
  <c r="AU41" i="62"/>
  <c r="AU19" i="62"/>
  <c r="AU44" i="62"/>
  <c r="AU18" i="62"/>
  <c r="AU28" i="62"/>
  <c r="AU30" i="62"/>
  <c r="AU45" i="62"/>
  <c r="AU8" i="62"/>
  <c r="AU23" i="62"/>
  <c r="AU32" i="62"/>
  <c r="AU35" i="62"/>
  <c r="AU20" i="62"/>
  <c r="AU12" i="62"/>
  <c r="AU54" i="62"/>
  <c r="AU27" i="62"/>
  <c r="AU52" i="62"/>
  <c r="AU11" i="62"/>
  <c r="AU37" i="62"/>
  <c r="AU21" i="62"/>
  <c r="AU40" i="62"/>
  <c r="AU38" i="62"/>
  <c r="AU34" i="62"/>
  <c r="AU16" i="62"/>
  <c r="AU36" i="62"/>
  <c r="AU29" i="62"/>
  <c r="AU33" i="62"/>
  <c r="AU46" i="62"/>
  <c r="AU43" i="62"/>
  <c r="AU50" i="62"/>
  <c r="AU39" i="62"/>
  <c r="AT50" i="65"/>
  <c r="AT27" i="65"/>
  <c r="AT41" i="65"/>
  <c r="AT28" i="65"/>
  <c r="AT47" i="65"/>
  <c r="AT36" i="65"/>
  <c r="AT45" i="65"/>
  <c r="AT10" i="65"/>
  <c r="AT18" i="65"/>
  <c r="AT29" i="65"/>
  <c r="AT40" i="65"/>
  <c r="AT43" i="65"/>
  <c r="AT24" i="65"/>
  <c r="AT8" i="65"/>
  <c r="AT30" i="65"/>
  <c r="AT37" i="65"/>
  <c r="AT46" i="65"/>
  <c r="AT25" i="65"/>
  <c r="AT20" i="65"/>
  <c r="AT38" i="65"/>
  <c r="AT34" i="65"/>
  <c r="AT16" i="65"/>
  <c r="B44" i="65"/>
  <c r="AT14" i="65"/>
  <c r="AT32" i="65"/>
  <c r="AT39" i="65"/>
  <c r="AT44" i="65"/>
  <c r="AT6" i="65"/>
  <c r="AT7" i="65"/>
  <c r="AT11" i="65"/>
  <c r="AT15" i="65"/>
  <c r="AT33" i="65"/>
  <c r="AT51" i="65"/>
  <c r="AT22" i="65"/>
  <c r="AT26" i="65"/>
  <c r="AT9" i="65"/>
  <c r="AT21" i="65"/>
  <c r="AT49" i="65"/>
  <c r="AT48" i="65"/>
  <c r="AT17" i="65"/>
  <c r="AT13" i="65"/>
  <c r="AT31" i="65"/>
  <c r="AT42" i="65"/>
  <c r="AT19" i="65"/>
  <c r="AT12" i="65"/>
  <c r="AT35" i="65"/>
  <c r="AT23" i="65"/>
  <c r="AV48" i="68"/>
  <c r="AV60" i="68"/>
  <c r="AV72" i="68"/>
  <c r="AV34" i="68"/>
  <c r="AV14" i="68"/>
  <c r="AV28" i="68"/>
  <c r="AV55" i="68"/>
  <c r="AV43" i="68"/>
  <c r="AV8" i="68"/>
  <c r="AV25" i="68"/>
  <c r="AV54" i="68"/>
  <c r="AV70" i="68"/>
  <c r="AV31" i="68"/>
  <c r="AV21" i="68"/>
  <c r="AV27" i="68"/>
  <c r="AV36" i="68"/>
  <c r="AV33" i="68"/>
  <c r="AV71" i="68"/>
  <c r="AV42" i="68"/>
  <c r="AV52" i="68"/>
  <c r="AV68" i="68"/>
  <c r="AV66" i="68"/>
  <c r="AV16" i="68"/>
  <c r="AV11" i="68"/>
  <c r="AV49" i="68"/>
  <c r="AV65" i="68"/>
  <c r="AV50" i="68"/>
  <c r="AV62" i="68"/>
  <c r="AV40" i="68"/>
  <c r="AV30" i="68"/>
  <c r="AV22" i="68"/>
  <c r="AV45" i="68"/>
  <c r="AV35" i="68"/>
  <c r="AV47" i="68"/>
  <c r="AV38" i="68"/>
  <c r="AV23" i="68"/>
  <c r="AV58" i="68"/>
  <c r="AV67" i="68"/>
  <c r="AV44" i="68"/>
  <c r="AV9" i="68"/>
  <c r="B46" i="68"/>
  <c r="AV26" i="68"/>
  <c r="AV57" i="68"/>
  <c r="AV37" i="68"/>
  <c r="AV19" i="68"/>
  <c r="AV10" i="68"/>
  <c r="AV32" i="68"/>
  <c r="AV7" i="68"/>
  <c r="AV63" i="68"/>
  <c r="AV41" i="68"/>
  <c r="AV64" i="68"/>
  <c r="AV51" i="68"/>
  <c r="AV24" i="68"/>
  <c r="AV56" i="68"/>
  <c r="AV39" i="68"/>
  <c r="AV29" i="68"/>
  <c r="AV53" i="68"/>
  <c r="AV15" i="68"/>
  <c r="AV61" i="68"/>
  <c r="AV12" i="68"/>
  <c r="AV6" i="68"/>
  <c r="AV46" i="68"/>
  <c r="AV18" i="68"/>
  <c r="AV59" i="68"/>
  <c r="AV20" i="68"/>
  <c r="AV69" i="68"/>
  <c r="AV73" i="68"/>
  <c r="AV17" i="68"/>
  <c r="AV13" i="68"/>
  <c r="AV35" i="66"/>
  <c r="AV15" i="66"/>
  <c r="AV25" i="66"/>
  <c r="AV28" i="66"/>
  <c r="AV9" i="66"/>
  <c r="AV22" i="66"/>
  <c r="AV14" i="66"/>
  <c r="AV30" i="66"/>
  <c r="AV34" i="66"/>
  <c r="AV12" i="66"/>
  <c r="AV32" i="66"/>
  <c r="AV24" i="66"/>
  <c r="AV27" i="66"/>
  <c r="AV20" i="66"/>
  <c r="B46" i="66"/>
  <c r="AV7" i="66"/>
  <c r="AV10" i="66"/>
  <c r="AV8" i="66"/>
  <c r="AV13" i="66"/>
  <c r="AV33" i="66"/>
  <c r="AV18" i="66"/>
  <c r="AV11" i="66"/>
  <c r="AV19" i="66"/>
  <c r="AV31" i="66"/>
  <c r="AV23" i="66"/>
  <c r="AV17" i="66"/>
  <c r="AV16" i="66"/>
  <c r="AV29" i="66"/>
  <c r="AV26" i="66"/>
  <c r="AV21" i="66"/>
  <c r="AV6" i="66"/>
  <c r="AV40" i="62" l="1"/>
  <c r="AV13" i="62"/>
  <c r="AV30" i="62"/>
  <c r="AV16" i="62"/>
  <c r="AV38" i="62"/>
  <c r="AV49" i="62"/>
  <c r="AV14" i="62"/>
  <c r="AV35" i="62"/>
  <c r="AV31" i="62"/>
  <c r="AV54" i="62"/>
  <c r="AV27" i="62"/>
  <c r="AV10" i="62"/>
  <c r="AV24" i="62"/>
  <c r="AV12" i="62"/>
  <c r="AV23" i="62"/>
  <c r="AV8" i="62"/>
  <c r="AV7" i="62"/>
  <c r="AV28" i="62"/>
  <c r="AV47" i="62"/>
  <c r="AV45" i="62"/>
  <c r="AV15" i="62"/>
  <c r="AV42" i="62"/>
  <c r="AV19" i="62"/>
  <c r="AV26" i="62"/>
  <c r="AV32" i="62"/>
  <c r="B46" i="62"/>
  <c r="AV34" i="62"/>
  <c r="AV41" i="62"/>
  <c r="AV25" i="62"/>
  <c r="AV21" i="62"/>
  <c r="AV9" i="62"/>
  <c r="AV20" i="62"/>
  <c r="AV50" i="62"/>
  <c r="AV48" i="62"/>
  <c r="AV44" i="62"/>
  <c r="AV17" i="62"/>
  <c r="AV51" i="62"/>
  <c r="AV6" i="62"/>
  <c r="AV11" i="62"/>
  <c r="AV53" i="62"/>
  <c r="AV22" i="62"/>
  <c r="AV55" i="62"/>
  <c r="AV18" i="62"/>
  <c r="AV37" i="62"/>
  <c r="AV52" i="62"/>
  <c r="AV36" i="62"/>
  <c r="AV39" i="62"/>
  <c r="AV33" i="62"/>
  <c r="AV46" i="62"/>
  <c r="AV29" i="62"/>
  <c r="AV43" i="62"/>
  <c r="AW36" i="68"/>
  <c r="AW14" i="68"/>
  <c r="B47" i="68"/>
  <c r="AW43" i="68"/>
  <c r="AW53" i="68"/>
  <c r="AW11" i="68"/>
  <c r="AW12" i="68"/>
  <c r="AW6" i="68"/>
  <c r="AW34" i="68"/>
  <c r="AW19" i="68"/>
  <c r="AW59" i="68"/>
  <c r="AW40" i="68"/>
  <c r="AW64" i="68"/>
  <c r="AW56" i="68"/>
  <c r="AW16" i="68"/>
  <c r="AW62" i="68"/>
  <c r="AW22" i="68"/>
  <c r="AW15" i="68"/>
  <c r="AW67" i="68"/>
  <c r="AW52" i="68"/>
  <c r="AW39" i="68"/>
  <c r="AW35" i="68"/>
  <c r="AW31" i="68"/>
  <c r="AW54" i="68"/>
  <c r="AW33" i="68"/>
  <c r="AW9" i="68"/>
  <c r="AW18" i="68"/>
  <c r="AW27" i="68"/>
  <c r="AW66" i="68"/>
  <c r="AW26" i="68"/>
  <c r="AW60" i="68"/>
  <c r="AW25" i="68"/>
  <c r="AW71" i="68"/>
  <c r="AW49" i="68"/>
  <c r="AW68" i="68"/>
  <c r="AW8" i="68"/>
  <c r="AW41" i="68"/>
  <c r="AW20" i="68"/>
  <c r="AW51" i="68"/>
  <c r="AW61" i="68"/>
  <c r="AW7" i="68"/>
  <c r="AW63" i="68"/>
  <c r="AW10" i="68"/>
  <c r="AW24" i="68"/>
  <c r="AW29" i="68"/>
  <c r="AW23" i="68"/>
  <c r="AW58" i="68"/>
  <c r="AW70" i="68"/>
  <c r="AW28" i="68"/>
  <c r="AW48" i="68"/>
  <c r="AW50" i="68"/>
  <c r="AW47" i="68"/>
  <c r="AW72" i="68"/>
  <c r="AW46" i="68"/>
  <c r="AW38" i="68"/>
  <c r="AW21" i="68"/>
  <c r="AW37" i="68"/>
  <c r="AW30" i="68"/>
  <c r="AW32" i="68"/>
  <c r="AW55" i="68"/>
  <c r="AW65" i="68"/>
  <c r="AW42" i="68"/>
  <c r="AW57" i="68"/>
  <c r="AW44" i="68"/>
  <c r="AW45" i="68"/>
  <c r="AW13" i="68"/>
  <c r="AW17" i="68"/>
  <c r="AW69" i="68"/>
  <c r="AW73" i="68"/>
  <c r="AW31" i="66"/>
  <c r="AW25" i="66"/>
  <c r="AW10" i="66"/>
  <c r="AW18" i="66"/>
  <c r="AW6" i="66"/>
  <c r="AW12" i="66"/>
  <c r="AW9" i="66"/>
  <c r="AW34" i="66"/>
  <c r="AW21" i="66"/>
  <c r="AW11" i="66"/>
  <c r="AW35" i="66"/>
  <c r="AW19" i="66"/>
  <c r="AW20" i="66"/>
  <c r="AW32" i="66"/>
  <c r="AW17" i="66"/>
  <c r="AW27" i="66"/>
  <c r="AW14" i="66"/>
  <c r="AW23" i="66"/>
  <c r="AW26" i="66"/>
  <c r="AW13" i="66"/>
  <c r="AW22" i="66"/>
  <c r="AW28" i="66"/>
  <c r="AW8" i="66"/>
  <c r="B47" i="66"/>
  <c r="AW16" i="66"/>
  <c r="AW30" i="66"/>
  <c r="AW29" i="66"/>
  <c r="AW24" i="66"/>
  <c r="AW7" i="66"/>
  <c r="AW15" i="66"/>
  <c r="AW33" i="66"/>
  <c r="AU9" i="65"/>
  <c r="AU11" i="65"/>
  <c r="AU24" i="65"/>
  <c r="AU13" i="65"/>
  <c r="AU46" i="65"/>
  <c r="AU38" i="65"/>
  <c r="AU31" i="65"/>
  <c r="AU15" i="65"/>
  <c r="AU39" i="65"/>
  <c r="B45" i="65"/>
  <c r="AU49" i="65"/>
  <c r="AU32" i="65"/>
  <c r="AU21" i="65"/>
  <c r="AU47" i="65"/>
  <c r="AU41" i="65"/>
  <c r="AU14" i="65"/>
  <c r="AU7" i="65"/>
  <c r="AU30" i="65"/>
  <c r="AU40" i="65"/>
  <c r="AU8" i="65"/>
  <c r="AU36" i="65"/>
  <c r="AU18" i="65"/>
  <c r="AU26" i="65"/>
  <c r="AU22" i="65"/>
  <c r="AU28" i="65"/>
  <c r="AU43" i="65"/>
  <c r="AU51" i="65"/>
  <c r="AU27" i="65"/>
  <c r="AU45" i="65"/>
  <c r="AU6" i="65"/>
  <c r="AU29" i="65"/>
  <c r="AU42" i="65"/>
  <c r="AU34" i="65"/>
  <c r="AU50" i="65"/>
  <c r="AU44" i="65"/>
  <c r="AU25" i="65"/>
  <c r="AU37" i="65"/>
  <c r="AU10" i="65"/>
  <c r="AU16" i="65"/>
  <c r="AU48" i="65"/>
  <c r="AU20" i="65"/>
  <c r="AU33" i="65"/>
  <c r="AU17" i="65"/>
  <c r="AU12" i="65"/>
  <c r="AU23" i="65"/>
  <c r="AU19" i="65"/>
  <c r="AU35" i="65"/>
  <c r="AX72" i="68" l="1"/>
  <c r="AX57" i="68"/>
  <c r="AX67" i="68"/>
  <c r="AX20" i="68"/>
  <c r="AX32" i="68"/>
  <c r="AX6" i="68"/>
  <c r="AX24" i="68"/>
  <c r="AX38" i="68"/>
  <c r="AX61" i="68"/>
  <c r="AX37" i="68"/>
  <c r="AX42" i="68"/>
  <c r="AX15" i="68"/>
  <c r="AX25" i="68"/>
  <c r="AX48" i="68"/>
  <c r="AX47" i="68"/>
  <c r="AX46" i="68"/>
  <c r="AX14" i="68"/>
  <c r="AX23" i="68"/>
  <c r="AX30" i="68"/>
  <c r="AX19" i="68"/>
  <c r="AX33" i="68"/>
  <c r="AX60" i="68"/>
  <c r="AX71" i="68"/>
  <c r="AX34" i="68"/>
  <c r="AX35" i="68"/>
  <c r="AX53" i="68"/>
  <c r="AX27" i="68"/>
  <c r="AX39" i="68"/>
  <c r="AX70" i="68"/>
  <c r="AX49" i="68"/>
  <c r="AX55" i="68"/>
  <c r="AX56" i="68"/>
  <c r="AX59" i="68"/>
  <c r="AX21" i="68"/>
  <c r="AX18" i="68"/>
  <c r="AX50" i="68"/>
  <c r="AX43" i="68"/>
  <c r="AX22" i="68"/>
  <c r="AX41" i="68"/>
  <c r="AX40" i="68"/>
  <c r="AX63" i="68"/>
  <c r="AX28" i="68"/>
  <c r="AX31" i="68"/>
  <c r="AX52" i="68"/>
  <c r="AX29" i="68"/>
  <c r="AX9" i="68"/>
  <c r="AX36" i="68"/>
  <c r="AX54" i="68"/>
  <c r="AX26" i="68"/>
  <c r="AX12" i="68"/>
  <c r="AX64" i="68"/>
  <c r="AX45" i="68"/>
  <c r="AX7" i="68"/>
  <c r="AX58" i="68"/>
  <c r="AX68" i="68"/>
  <c r="AX8" i="68"/>
  <c r="AX10" i="68"/>
  <c r="AX65" i="68"/>
  <c r="AX51" i="68"/>
  <c r="AX44" i="68"/>
  <c r="AX62" i="68"/>
  <c r="AX16" i="68"/>
  <c r="B48" i="68"/>
  <c r="AX73" i="68"/>
  <c r="AX11" i="68"/>
  <c r="AX66" i="68"/>
  <c r="AX17" i="68"/>
  <c r="AX69" i="68"/>
  <c r="AX13" i="68"/>
  <c r="AW42" i="62"/>
  <c r="AW35" i="62"/>
  <c r="AW9" i="62"/>
  <c r="AW47" i="62"/>
  <c r="AW11" i="62"/>
  <c r="AW31" i="62"/>
  <c r="AW28" i="62"/>
  <c r="AW51" i="62"/>
  <c r="AW14" i="62"/>
  <c r="AW45" i="62"/>
  <c r="AW32" i="62"/>
  <c r="AW30" i="62"/>
  <c r="AW26" i="62"/>
  <c r="AW27" i="62"/>
  <c r="AW13" i="62"/>
  <c r="AW44" i="62"/>
  <c r="AW19" i="62"/>
  <c r="AW21" i="62"/>
  <c r="AW37" i="62"/>
  <c r="AW8" i="62"/>
  <c r="AW38" i="62"/>
  <c r="AW20" i="62"/>
  <c r="AW40" i="62"/>
  <c r="AW7" i="62"/>
  <c r="AW34" i="62"/>
  <c r="AW25" i="62"/>
  <c r="AW16" i="62"/>
  <c r="AW12" i="62"/>
  <c r="AW24" i="62"/>
  <c r="AW41" i="62"/>
  <c r="AW52" i="62"/>
  <c r="B47" i="62"/>
  <c r="AW18" i="62"/>
  <c r="AW6" i="62"/>
  <c r="AW48" i="62"/>
  <c r="AW17" i="62"/>
  <c r="AW55" i="62"/>
  <c r="AW54" i="62"/>
  <c r="AW53" i="62"/>
  <c r="AW22" i="62"/>
  <c r="AW49" i="62"/>
  <c r="AW15" i="62"/>
  <c r="AW10" i="62"/>
  <c r="AW23" i="62"/>
  <c r="AW50" i="62"/>
  <c r="AW36" i="62"/>
  <c r="AW39" i="62"/>
  <c r="AW29" i="62"/>
  <c r="AW33" i="62"/>
  <c r="AW43" i="62"/>
  <c r="AW46" i="62"/>
  <c r="AX31" i="66"/>
  <c r="AX17" i="66"/>
  <c r="AX9" i="66"/>
  <c r="AX19" i="66"/>
  <c r="AX14" i="66"/>
  <c r="AX32" i="66"/>
  <c r="AX34" i="66"/>
  <c r="AX15" i="66"/>
  <c r="AX22" i="66"/>
  <c r="AX13" i="66"/>
  <c r="AX11" i="66"/>
  <c r="AX35" i="66"/>
  <c r="AX20" i="66"/>
  <c r="AX28" i="66"/>
  <c r="AX27" i="66"/>
  <c r="B48" i="66"/>
  <c r="AX12" i="66"/>
  <c r="AX16" i="66"/>
  <c r="AX33" i="66"/>
  <c r="AX7" i="66"/>
  <c r="AX10" i="66"/>
  <c r="AX21" i="66"/>
  <c r="AX30" i="66"/>
  <c r="AX29" i="66"/>
  <c r="AX6" i="66"/>
  <c r="AX25" i="66"/>
  <c r="AX18" i="66"/>
  <c r="AX24" i="66"/>
  <c r="AX23" i="66"/>
  <c r="AX8" i="66"/>
  <c r="AX26" i="66"/>
  <c r="AV17" i="65"/>
  <c r="AV18" i="65"/>
  <c r="AV34" i="65"/>
  <c r="AV27" i="65"/>
  <c r="AV39" i="65"/>
  <c r="AV15" i="65"/>
  <c r="AV26" i="65"/>
  <c r="AV51" i="65"/>
  <c r="AV9" i="65"/>
  <c r="AV29" i="65"/>
  <c r="AV13" i="65"/>
  <c r="AV8" i="65"/>
  <c r="B46" i="65"/>
  <c r="AV48" i="65"/>
  <c r="AV36" i="65"/>
  <c r="AV22" i="65"/>
  <c r="AV21" i="65"/>
  <c r="AV11" i="65"/>
  <c r="AV31" i="65"/>
  <c r="AV38" i="65"/>
  <c r="AV32" i="65"/>
  <c r="AV6" i="65"/>
  <c r="AV43" i="65"/>
  <c r="AV14" i="65"/>
  <c r="AV40" i="65"/>
  <c r="AV47" i="65"/>
  <c r="AV33" i="65"/>
  <c r="AV25" i="65"/>
  <c r="AV24" i="65"/>
  <c r="AV42" i="65"/>
  <c r="AV50" i="65"/>
  <c r="AV44" i="65"/>
  <c r="AV16" i="65"/>
  <c r="AV20" i="65"/>
  <c r="AV49" i="65"/>
  <c r="AV7" i="65"/>
  <c r="AV37" i="65"/>
  <c r="AV41" i="65"/>
  <c r="AV28" i="65"/>
  <c r="AV46" i="65"/>
  <c r="AV30" i="65"/>
  <c r="AV45" i="65"/>
  <c r="AV10" i="65"/>
  <c r="AV35" i="65"/>
  <c r="AV19" i="65"/>
  <c r="AV23" i="65"/>
  <c r="AV12" i="65"/>
  <c r="AY17" i="66" l="1"/>
  <c r="AY12" i="66"/>
  <c r="AY19" i="66"/>
  <c r="AY20" i="66"/>
  <c r="AY33" i="66"/>
  <c r="B49" i="66"/>
  <c r="AY14" i="66"/>
  <c r="AY31" i="66"/>
  <c r="AY22" i="66"/>
  <c r="AY7" i="66"/>
  <c r="AY29" i="66"/>
  <c r="AY32" i="66"/>
  <c r="AY28" i="66"/>
  <c r="AY26" i="66"/>
  <c r="AY25" i="66"/>
  <c r="AY9" i="66"/>
  <c r="AY15" i="66"/>
  <c r="AY30" i="66"/>
  <c r="AY23" i="66"/>
  <c r="AY13" i="66"/>
  <c r="AY27" i="66"/>
  <c r="AY21" i="66"/>
  <c r="AY10" i="66"/>
  <c r="AY16" i="66"/>
  <c r="AY34" i="66"/>
  <c r="AY18" i="66"/>
  <c r="AY35" i="66"/>
  <c r="AY24" i="66"/>
  <c r="AY6" i="66"/>
  <c r="AY11" i="66"/>
  <c r="AY8" i="66"/>
  <c r="AY62" i="68"/>
  <c r="AY36" i="68"/>
  <c r="AY24" i="68"/>
  <c r="AY49" i="68"/>
  <c r="AY21" i="68"/>
  <c r="AY30" i="68"/>
  <c r="AY53" i="68"/>
  <c r="AY55" i="68"/>
  <c r="AY34" i="68"/>
  <c r="AY41" i="68"/>
  <c r="AY27" i="68"/>
  <c r="AY18" i="68"/>
  <c r="AY23" i="68"/>
  <c r="AY39" i="68"/>
  <c r="AY61" i="68"/>
  <c r="AY38" i="68"/>
  <c r="AY26" i="68"/>
  <c r="AY54" i="68"/>
  <c r="AY40" i="68"/>
  <c r="AY22" i="68"/>
  <c r="AY64" i="68"/>
  <c r="AY16" i="68"/>
  <c r="AY48" i="68"/>
  <c r="AY51" i="68"/>
  <c r="AY45" i="68"/>
  <c r="AY46" i="68"/>
  <c r="AY9" i="68"/>
  <c r="AY59" i="68"/>
  <c r="AY8" i="68"/>
  <c r="AY71" i="68"/>
  <c r="AY70" i="68"/>
  <c r="AY50" i="68"/>
  <c r="AY44" i="68"/>
  <c r="AY33" i="68"/>
  <c r="AY42" i="68"/>
  <c r="AY47" i="68"/>
  <c r="AY56" i="68"/>
  <c r="AY28" i="68"/>
  <c r="AY12" i="68"/>
  <c r="AY10" i="68"/>
  <c r="AY35" i="68"/>
  <c r="AY32" i="68"/>
  <c r="AY43" i="68"/>
  <c r="AY14" i="68"/>
  <c r="AY65" i="68"/>
  <c r="AY52" i="68"/>
  <c r="AY11" i="68"/>
  <c r="AY68" i="68"/>
  <c r="AY63" i="68"/>
  <c r="AY19" i="68"/>
  <c r="AY58" i="68"/>
  <c r="AY67" i="68"/>
  <c r="AY57" i="68"/>
  <c r="AY7" i="68"/>
  <c r="AY6" i="68"/>
  <c r="AY66" i="68"/>
  <c r="AY25" i="68"/>
  <c r="AY31" i="68"/>
  <c r="AY72" i="68"/>
  <c r="AY15" i="68"/>
  <c r="AY37" i="68"/>
  <c r="AY60" i="68"/>
  <c r="AY29" i="68"/>
  <c r="AY20" i="68"/>
  <c r="B49" i="68"/>
  <c r="AY13" i="68"/>
  <c r="AY17" i="68"/>
  <c r="AY69" i="68"/>
  <c r="AY73" i="68"/>
  <c r="AW13" i="65"/>
  <c r="AW31" i="65"/>
  <c r="AW25" i="65"/>
  <c r="AW36" i="65"/>
  <c r="AW6" i="65"/>
  <c r="AW32" i="65"/>
  <c r="AW38" i="65"/>
  <c r="AW48" i="65"/>
  <c r="AW33" i="65"/>
  <c r="AW20" i="65"/>
  <c r="AW17" i="65"/>
  <c r="AW24" i="65"/>
  <c r="AW41" i="65"/>
  <c r="AW16" i="65"/>
  <c r="AW39" i="65"/>
  <c r="AW40" i="65"/>
  <c r="AW37" i="65"/>
  <c r="AW9" i="65"/>
  <c r="AW42" i="65"/>
  <c r="AW49" i="65"/>
  <c r="AW7" i="65"/>
  <c r="AW28" i="65"/>
  <c r="AW18" i="65"/>
  <c r="AW43" i="65"/>
  <c r="AW30" i="65"/>
  <c r="AW11" i="65"/>
  <c r="AW27" i="65"/>
  <c r="AW51" i="65"/>
  <c r="AW45" i="65"/>
  <c r="AW34" i="65"/>
  <c r="AW22" i="65"/>
  <c r="AW8" i="65"/>
  <c r="B47" i="65"/>
  <c r="AW21" i="65"/>
  <c r="AW44" i="65"/>
  <c r="AW26" i="65"/>
  <c r="AW15" i="65"/>
  <c r="AW50" i="65"/>
  <c r="AW10" i="65"/>
  <c r="AW14" i="65"/>
  <c r="AW46" i="65"/>
  <c r="AW47" i="65"/>
  <c r="AW29" i="65"/>
  <c r="AW35" i="65"/>
  <c r="AW19" i="65"/>
  <c r="AW12" i="65"/>
  <c r="AW23" i="65"/>
  <c r="AX38" i="62"/>
  <c r="AX30" i="62"/>
  <c r="AX35" i="62"/>
  <c r="AX13" i="62"/>
  <c r="AX52" i="62"/>
  <c r="AX55" i="62"/>
  <c r="AX8" i="62"/>
  <c r="AX18" i="62"/>
  <c r="AX27" i="62"/>
  <c r="AX47" i="62"/>
  <c r="AX21" i="62"/>
  <c r="AX28" i="62"/>
  <c r="B48" i="62"/>
  <c r="AX37" i="62"/>
  <c r="AX41" i="62"/>
  <c r="AX25" i="62"/>
  <c r="AX34" i="62"/>
  <c r="AX20" i="62"/>
  <c r="AX32" i="62"/>
  <c r="AX31" i="62"/>
  <c r="AX45" i="62"/>
  <c r="AX49" i="62"/>
  <c r="AX48" i="62"/>
  <c r="AX16" i="62"/>
  <c r="AX17" i="62"/>
  <c r="AX42" i="62"/>
  <c r="AX15" i="62"/>
  <c r="AX24" i="62"/>
  <c r="AX12" i="62"/>
  <c r="AX23" i="62"/>
  <c r="AX10" i="62"/>
  <c r="AX9" i="62"/>
  <c r="AX6" i="62"/>
  <c r="AX19" i="62"/>
  <c r="AX7" i="62"/>
  <c r="AX29" i="62"/>
  <c r="AX51" i="62"/>
  <c r="AX22" i="62"/>
  <c r="AX26" i="62"/>
  <c r="AX40" i="62"/>
  <c r="AX54" i="62"/>
  <c r="AX14" i="62"/>
  <c r="AX11" i="62"/>
  <c r="AX53" i="62"/>
  <c r="AX33" i="62"/>
  <c r="AX44" i="62"/>
  <c r="AX36" i="62"/>
  <c r="AX50" i="62"/>
  <c r="AX46" i="62"/>
  <c r="AX39" i="62"/>
  <c r="AX43" i="62"/>
  <c r="AZ52" i="68" l="1"/>
  <c r="AZ70" i="68"/>
  <c r="AZ48" i="68"/>
  <c r="AZ16" i="68"/>
  <c r="AZ64" i="68"/>
  <c r="B50" i="68"/>
  <c r="AZ63" i="68"/>
  <c r="AZ68" i="68"/>
  <c r="AZ32" i="68"/>
  <c r="AZ7" i="68"/>
  <c r="AZ30" i="68"/>
  <c r="AZ36" i="68"/>
  <c r="AZ33" i="68"/>
  <c r="AZ8" i="68"/>
  <c r="AZ10" i="68"/>
  <c r="AZ71" i="68"/>
  <c r="AZ43" i="68"/>
  <c r="AZ62" i="68"/>
  <c r="AZ26" i="68"/>
  <c r="AZ24" i="68"/>
  <c r="AZ46" i="68"/>
  <c r="AZ66" i="68"/>
  <c r="AZ22" i="68"/>
  <c r="AZ27" i="68"/>
  <c r="AZ42" i="68"/>
  <c r="AZ35" i="68"/>
  <c r="AZ6" i="68"/>
  <c r="AZ20" i="68"/>
  <c r="AZ37" i="68"/>
  <c r="AZ21" i="68"/>
  <c r="AZ55" i="68"/>
  <c r="AZ34" i="68"/>
  <c r="AZ39" i="68"/>
  <c r="AZ72" i="68"/>
  <c r="AZ40" i="68"/>
  <c r="AZ31" i="68"/>
  <c r="AZ28" i="68"/>
  <c r="AZ53" i="68"/>
  <c r="AZ29" i="68"/>
  <c r="AZ19" i="68"/>
  <c r="AZ54" i="68"/>
  <c r="AZ9" i="68"/>
  <c r="AZ41" i="68"/>
  <c r="AZ49" i="68"/>
  <c r="AZ23" i="68"/>
  <c r="AZ59" i="68"/>
  <c r="AZ45" i="68"/>
  <c r="AZ14" i="68"/>
  <c r="AZ67" i="68"/>
  <c r="AZ12" i="68"/>
  <c r="AZ47" i="68"/>
  <c r="AZ50" i="68"/>
  <c r="AZ51" i="68"/>
  <c r="AZ11" i="68"/>
  <c r="AZ57" i="68"/>
  <c r="AZ38" i="68"/>
  <c r="AZ61" i="68"/>
  <c r="AZ60" i="68"/>
  <c r="AZ15" i="68"/>
  <c r="AZ65" i="68"/>
  <c r="AZ56" i="68"/>
  <c r="AZ58" i="68"/>
  <c r="AZ44" i="68"/>
  <c r="AZ18" i="68"/>
  <c r="AZ25" i="68"/>
  <c r="AZ69" i="68"/>
  <c r="AZ13" i="68"/>
  <c r="AZ73" i="68"/>
  <c r="AZ17" i="68"/>
  <c r="AZ16" i="66"/>
  <c r="AZ8" i="66"/>
  <c r="AZ14" i="66"/>
  <c r="AZ29" i="66"/>
  <c r="AZ21" i="66"/>
  <c r="AZ28" i="66"/>
  <c r="B50" i="66"/>
  <c r="AZ6" i="66"/>
  <c r="AZ12" i="66"/>
  <c r="AZ11" i="66"/>
  <c r="AZ19" i="66"/>
  <c r="AZ17" i="66"/>
  <c r="AZ25" i="66"/>
  <c r="AZ31" i="66"/>
  <c r="AZ26" i="66"/>
  <c r="AZ23" i="66"/>
  <c r="AZ7" i="66"/>
  <c r="AZ18" i="66"/>
  <c r="AZ27" i="66"/>
  <c r="AZ32" i="66"/>
  <c r="AZ20" i="66"/>
  <c r="AZ22" i="66"/>
  <c r="AZ30" i="66"/>
  <c r="AZ10" i="66"/>
  <c r="AZ33" i="66"/>
  <c r="AZ35" i="66"/>
  <c r="AZ24" i="66"/>
  <c r="AZ34" i="66"/>
  <c r="AZ13" i="66"/>
  <c r="AZ9" i="66"/>
  <c r="AZ15" i="66"/>
  <c r="AY42" i="62"/>
  <c r="AY25" i="62"/>
  <c r="AY21" i="62"/>
  <c r="AY34" i="62"/>
  <c r="AY14" i="62"/>
  <c r="AY7" i="62"/>
  <c r="AY38" i="62"/>
  <c r="AY27" i="62"/>
  <c r="AY12" i="62"/>
  <c r="AY54" i="62"/>
  <c r="AY22" i="62"/>
  <c r="AY51" i="62"/>
  <c r="AY47" i="62"/>
  <c r="AY32" i="62"/>
  <c r="AY23" i="62"/>
  <c r="AY55" i="62"/>
  <c r="AY31" i="62"/>
  <c r="AY9" i="62"/>
  <c r="AY18" i="62"/>
  <c r="AY40" i="62"/>
  <c r="AY48" i="62"/>
  <c r="AY37" i="62"/>
  <c r="AY20" i="62"/>
  <c r="AY41" i="62"/>
  <c r="AY6" i="62"/>
  <c r="B49" i="62"/>
  <c r="B50" i="62" s="1"/>
  <c r="B51" i="62" s="1"/>
  <c r="B52" i="62" s="1"/>
  <c r="B53" i="62" s="1"/>
  <c r="AY10" i="62"/>
  <c r="AY35" i="62"/>
  <c r="AY17" i="62"/>
  <c r="AY11" i="62"/>
  <c r="AY16" i="62"/>
  <c r="AY44" i="62"/>
  <c r="AY53" i="62"/>
  <c r="AY19" i="62"/>
  <c r="AY28" i="62"/>
  <c r="AY8" i="62"/>
  <c r="AY45" i="62"/>
  <c r="AY24" i="62"/>
  <c r="AY13" i="62"/>
  <c r="AY15" i="62"/>
  <c r="AY30" i="62"/>
  <c r="AY49" i="62"/>
  <c r="AY26" i="62"/>
  <c r="AY52" i="62"/>
  <c r="AY39" i="62"/>
  <c r="AY33" i="62"/>
  <c r="AY46" i="62"/>
  <c r="AY36" i="62"/>
  <c r="AY50" i="62"/>
  <c r="AY43" i="62"/>
  <c r="AY29" i="62"/>
  <c r="AX21" i="65"/>
  <c r="AX40" i="65"/>
  <c r="AX47" i="65"/>
  <c r="AX41" i="65"/>
  <c r="AX39" i="65"/>
  <c r="B48" i="65"/>
  <c r="AX15" i="65"/>
  <c r="AX13" i="65"/>
  <c r="AX18" i="65"/>
  <c r="AX38" i="65"/>
  <c r="AX9" i="65"/>
  <c r="AX44" i="65"/>
  <c r="AX34" i="65"/>
  <c r="AX29" i="65"/>
  <c r="AX27" i="65"/>
  <c r="AX20" i="65"/>
  <c r="AX36" i="65"/>
  <c r="AX11" i="65"/>
  <c r="AX22" i="65"/>
  <c r="AX26" i="65"/>
  <c r="AX28" i="65"/>
  <c r="AX48" i="65"/>
  <c r="AX46" i="65"/>
  <c r="AX43" i="65"/>
  <c r="AX42" i="65"/>
  <c r="AX33" i="65"/>
  <c r="AX32" i="65"/>
  <c r="AX24" i="65"/>
  <c r="AX10" i="65"/>
  <c r="AX50" i="65"/>
  <c r="AX14" i="65"/>
  <c r="AX25" i="65"/>
  <c r="AX45" i="65"/>
  <c r="AX17" i="65"/>
  <c r="AX16" i="65"/>
  <c r="AX7" i="65"/>
  <c r="AX37" i="65"/>
  <c r="AX31" i="65"/>
  <c r="AX49" i="65"/>
  <c r="AX51" i="65"/>
  <c r="AX6" i="65"/>
  <c r="AX30" i="65"/>
  <c r="AX35" i="65"/>
  <c r="AX8" i="65"/>
  <c r="AX23" i="65"/>
  <c r="AX12" i="65"/>
  <c r="AX19" i="65"/>
  <c r="BA59" i="68" l="1"/>
  <c r="BA62" i="68"/>
  <c r="BA70" i="68"/>
  <c r="BA48" i="68"/>
  <c r="BA72" i="68"/>
  <c r="BA20" i="68"/>
  <c r="BA35" i="68"/>
  <c r="BA18" i="68"/>
  <c r="BA51" i="68"/>
  <c r="BA47" i="68"/>
  <c r="BA26" i="68"/>
  <c r="BA29" i="68"/>
  <c r="BA12" i="68"/>
  <c r="BA15" i="68"/>
  <c r="BA19" i="68"/>
  <c r="BA38" i="68"/>
  <c r="B51" i="68"/>
  <c r="BA63" i="68"/>
  <c r="BA44" i="68"/>
  <c r="BA41" i="68"/>
  <c r="BA34" i="68"/>
  <c r="BA14" i="68"/>
  <c r="BA61" i="68"/>
  <c r="BA22" i="68"/>
  <c r="BA32" i="68"/>
  <c r="BA25" i="68"/>
  <c r="BA65" i="68"/>
  <c r="BA56" i="68"/>
  <c r="BA39" i="68"/>
  <c r="BA57" i="68"/>
  <c r="BA66" i="68"/>
  <c r="BA45" i="68"/>
  <c r="BA30" i="68"/>
  <c r="BA6" i="68"/>
  <c r="BA23" i="68"/>
  <c r="BA28" i="68"/>
  <c r="BA60" i="68"/>
  <c r="BA67" i="68"/>
  <c r="BA50" i="68"/>
  <c r="BA40" i="68"/>
  <c r="BA24" i="68"/>
  <c r="BA53" i="68"/>
  <c r="BA58" i="68"/>
  <c r="BA46" i="68"/>
  <c r="BA21" i="68"/>
  <c r="BA10" i="68"/>
  <c r="BA49" i="68"/>
  <c r="BA73" i="68"/>
  <c r="BA11" i="68"/>
  <c r="BA36" i="68"/>
  <c r="BA43" i="68"/>
  <c r="BA52" i="68"/>
  <c r="BA37" i="68"/>
  <c r="BA7" i="68"/>
  <c r="BA68" i="68"/>
  <c r="BA9" i="68"/>
  <c r="BA8" i="68"/>
  <c r="BA16" i="68"/>
  <c r="BA33" i="68"/>
  <c r="BA54" i="68"/>
  <c r="BA42" i="68"/>
  <c r="BA71" i="68"/>
  <c r="BA55" i="68"/>
  <c r="BA64" i="68"/>
  <c r="BA31" i="68"/>
  <c r="BA27" i="68"/>
  <c r="BA17" i="68"/>
  <c r="BA69" i="68"/>
  <c r="BA13" i="68"/>
  <c r="BA24" i="66"/>
  <c r="BA29" i="66"/>
  <c r="BA15" i="66"/>
  <c r="BA22" i="66"/>
  <c r="BA31" i="66"/>
  <c r="BA16" i="66"/>
  <c r="BA11" i="66"/>
  <c r="BA25" i="66"/>
  <c r="BA34" i="66"/>
  <c r="BA12" i="66"/>
  <c r="BA33" i="66"/>
  <c r="BA32" i="66"/>
  <c r="BA23" i="66"/>
  <c r="BA6" i="66"/>
  <c r="BA30" i="66"/>
  <c r="BA28" i="66"/>
  <c r="BA8" i="66"/>
  <c r="BA10" i="66"/>
  <c r="BA13" i="66"/>
  <c r="B51" i="66"/>
  <c r="BA7" i="66"/>
  <c r="BA35" i="66"/>
  <c r="BA9" i="66"/>
  <c r="BA20" i="66"/>
  <c r="BA18" i="66"/>
  <c r="BA21" i="66"/>
  <c r="BA14" i="66"/>
  <c r="BA19" i="66"/>
  <c r="BA26" i="66"/>
  <c r="BA27" i="66"/>
  <c r="BA17" i="66"/>
  <c r="AY17" i="65"/>
  <c r="AY37" i="65"/>
  <c r="AY29" i="65"/>
  <c r="AY28" i="65"/>
  <c r="AY20" i="65"/>
  <c r="AY40" i="65"/>
  <c r="AY16" i="65"/>
  <c r="AY26" i="65"/>
  <c r="AY31" i="65"/>
  <c r="AY27" i="65"/>
  <c r="AY22" i="65"/>
  <c r="AY34" i="65"/>
  <c r="AY47" i="65"/>
  <c r="AY42" i="65"/>
  <c r="AY45" i="65"/>
  <c r="AY7" i="65"/>
  <c r="AY14" i="65"/>
  <c r="AY50" i="65"/>
  <c r="AY6" i="65"/>
  <c r="AY10" i="65"/>
  <c r="AY41" i="65"/>
  <c r="AY38" i="65"/>
  <c r="AY21" i="65"/>
  <c r="B49" i="65"/>
  <c r="AY46" i="65"/>
  <c r="AY48" i="65"/>
  <c r="AY9" i="65"/>
  <c r="AY15" i="65"/>
  <c r="AY11" i="65"/>
  <c r="AY51" i="65"/>
  <c r="AY33" i="65"/>
  <c r="AY44" i="65"/>
  <c r="AY18" i="65"/>
  <c r="AY13" i="65"/>
  <c r="AY24" i="65"/>
  <c r="AY49" i="65"/>
  <c r="AY30" i="65"/>
  <c r="AY43" i="65"/>
  <c r="AY25" i="65"/>
  <c r="AY39" i="65"/>
  <c r="AY36" i="65"/>
  <c r="AY32" i="65"/>
  <c r="AY19" i="65"/>
  <c r="AY8" i="65"/>
  <c r="AY12" i="65"/>
  <c r="AY35" i="65"/>
  <c r="AY23" i="65"/>
  <c r="AZ18" i="65" l="1"/>
  <c r="AZ21" i="65"/>
  <c r="AZ50" i="65"/>
  <c r="AZ33" i="65"/>
  <c r="AZ39" i="65"/>
  <c r="AZ9" i="65"/>
  <c r="AZ46" i="65"/>
  <c r="AZ32" i="65"/>
  <c r="AZ48" i="65"/>
  <c r="AZ31" i="65"/>
  <c r="AZ24" i="65"/>
  <c r="AZ25" i="65"/>
  <c r="B50" i="65"/>
  <c r="AZ15" i="65"/>
  <c r="AZ45" i="65"/>
  <c r="AZ44" i="65"/>
  <c r="AZ16" i="65"/>
  <c r="AZ10" i="65"/>
  <c r="AZ27" i="65"/>
  <c r="AZ37" i="65"/>
  <c r="AZ42" i="65"/>
  <c r="AZ36" i="65"/>
  <c r="AZ40" i="65"/>
  <c r="AZ29" i="65"/>
  <c r="AZ8" i="65"/>
  <c r="AZ41" i="65"/>
  <c r="AZ38" i="65"/>
  <c r="AZ7" i="65"/>
  <c r="AZ30" i="65"/>
  <c r="AZ47" i="65"/>
  <c r="AZ49" i="65"/>
  <c r="AZ51" i="65"/>
  <c r="AZ11" i="65"/>
  <c r="AZ28" i="65"/>
  <c r="AZ26" i="65"/>
  <c r="AZ14" i="65"/>
  <c r="AZ20" i="65"/>
  <c r="AZ13" i="65"/>
  <c r="AZ6" i="65"/>
  <c r="AZ22" i="65"/>
  <c r="AZ43" i="65"/>
  <c r="AZ17" i="65"/>
  <c r="AZ34" i="65"/>
  <c r="AZ23" i="65"/>
  <c r="AZ35" i="65"/>
  <c r="AZ12" i="65"/>
  <c r="AZ19" i="65"/>
  <c r="BB14" i="66"/>
  <c r="BB26" i="66"/>
  <c r="BB18" i="66"/>
  <c r="BB32" i="66"/>
  <c r="BB17" i="66"/>
  <c r="BB22" i="66"/>
  <c r="BB29" i="66"/>
  <c r="BB34" i="66"/>
  <c r="BB15" i="66"/>
  <c r="BB31" i="66"/>
  <c r="BB12" i="66"/>
  <c r="BB20" i="66"/>
  <c r="BB16" i="66"/>
  <c r="BB7" i="66"/>
  <c r="B52" i="66"/>
  <c r="BB23" i="66"/>
  <c r="BB6" i="66"/>
  <c r="BB13" i="66"/>
  <c r="BB33" i="66"/>
  <c r="BB24" i="66"/>
  <c r="BB25" i="66"/>
  <c r="BB10" i="66"/>
  <c r="BB27" i="66"/>
  <c r="BB11" i="66"/>
  <c r="BB9" i="66"/>
  <c r="BB21" i="66"/>
  <c r="BB30" i="66"/>
  <c r="BB19" i="66"/>
  <c r="BB28" i="66"/>
  <c r="BB8" i="66"/>
  <c r="BB35" i="66"/>
  <c r="BB62" i="68"/>
  <c r="BB60" i="68"/>
  <c r="BB33" i="68"/>
  <c r="BB37" i="68"/>
  <c r="BB15" i="68"/>
  <c r="BB43" i="68"/>
  <c r="BB68" i="68"/>
  <c r="BB10" i="68"/>
  <c r="BB49" i="68"/>
  <c r="BB28" i="68"/>
  <c r="BB40" i="68"/>
  <c r="BB52" i="68"/>
  <c r="BB26" i="68"/>
  <c r="BB66" i="68"/>
  <c r="BB64" i="68"/>
  <c r="BB25" i="68"/>
  <c r="BB21" i="68"/>
  <c r="BB67" i="68"/>
  <c r="BB20" i="68"/>
  <c r="BB46" i="68"/>
  <c r="BB51" i="68"/>
  <c r="BB16" i="68"/>
  <c r="BB12" i="68"/>
  <c r="BB54" i="68"/>
  <c r="BB72" i="68"/>
  <c r="BB70" i="68"/>
  <c r="BB22" i="68"/>
  <c r="BB50" i="68"/>
  <c r="BB35" i="68"/>
  <c r="BB29" i="68"/>
  <c r="BB53" i="68"/>
  <c r="BB56" i="68"/>
  <c r="BB34" i="68"/>
  <c r="BB19" i="68"/>
  <c r="BB57" i="68"/>
  <c r="BB71" i="68"/>
  <c r="BB27" i="68"/>
  <c r="BB63" i="68"/>
  <c r="BB18" i="68"/>
  <c r="BB9" i="68"/>
  <c r="BB38" i="68"/>
  <c r="BB39" i="68"/>
  <c r="BB14" i="68"/>
  <c r="BB45" i="68"/>
  <c r="BB31" i="68"/>
  <c r="BB41" i="68"/>
  <c r="BB6" i="68"/>
  <c r="BB44" i="68"/>
  <c r="BB7" i="68"/>
  <c r="BB42" i="68"/>
  <c r="BB48" i="68"/>
  <c r="BB24" i="68"/>
  <c r="BB32" i="68"/>
  <c r="BB65" i="68"/>
  <c r="BB58" i="68"/>
  <c r="BB30" i="68"/>
  <c r="BB61" i="68"/>
  <c r="B52" i="68"/>
  <c r="BB11" i="68"/>
  <c r="BB55" i="68"/>
  <c r="BB47" i="68"/>
  <c r="BB23" i="68"/>
  <c r="BB69" i="68"/>
  <c r="BB8" i="68"/>
  <c r="BB36" i="68"/>
  <c r="BB59" i="68"/>
  <c r="BB13" i="68"/>
  <c r="BB73" i="68"/>
  <c r="BB17" i="68"/>
  <c r="BC22" i="68" l="1"/>
  <c r="BC33" i="68"/>
  <c r="BC63" i="68"/>
  <c r="BC21" i="68"/>
  <c r="BC24" i="68"/>
  <c r="BC42" i="68"/>
  <c r="BC68" i="68"/>
  <c r="BC16" i="68"/>
  <c r="BC49" i="68"/>
  <c r="BC31" i="68"/>
  <c r="BC45" i="68"/>
  <c r="BC20" i="68"/>
  <c r="BC35" i="68"/>
  <c r="BC46" i="68"/>
  <c r="BC39" i="68"/>
  <c r="BC55" i="68"/>
  <c r="BC70" i="68"/>
  <c r="BC52" i="68"/>
  <c r="BC38" i="68"/>
  <c r="BC30" i="68"/>
  <c r="BC34" i="68"/>
  <c r="BC6" i="68"/>
  <c r="BC12" i="68"/>
  <c r="BC18" i="68"/>
  <c r="BC41" i="68"/>
  <c r="BC66" i="68"/>
  <c r="BC11" i="68"/>
  <c r="BC47" i="68"/>
  <c r="BC67" i="68"/>
  <c r="BC62" i="68"/>
  <c r="BC32" i="68"/>
  <c r="BC36" i="68"/>
  <c r="BC56" i="68"/>
  <c r="BC8" i="68"/>
  <c r="BC40" i="68"/>
  <c r="BC7" i="68"/>
  <c r="BC58" i="68"/>
  <c r="BC61" i="68"/>
  <c r="BC15" i="68"/>
  <c r="BC60" i="68"/>
  <c r="BC48" i="68"/>
  <c r="BC10" i="68"/>
  <c r="BC71" i="68"/>
  <c r="BC28" i="68"/>
  <c r="BC57" i="68"/>
  <c r="BC37" i="68"/>
  <c r="BC65" i="68"/>
  <c r="BC59" i="68"/>
  <c r="BC43" i="68"/>
  <c r="BC27" i="68"/>
  <c r="BC53" i="68"/>
  <c r="BC23" i="68"/>
  <c r="BC29" i="68"/>
  <c r="BC26" i="68"/>
  <c r="BC44" i="68"/>
  <c r="BC50" i="68"/>
  <c r="BC19" i="68"/>
  <c r="BC54" i="68"/>
  <c r="BC64" i="68"/>
  <c r="BC51" i="68"/>
  <c r="BC72" i="68"/>
  <c r="BC9" i="68"/>
  <c r="B53" i="68"/>
  <c r="BC25" i="68"/>
  <c r="BC14" i="68"/>
  <c r="BC13" i="68"/>
  <c r="BC17" i="68"/>
  <c r="BC69" i="68"/>
  <c r="BC73" i="68"/>
  <c r="BC24" i="66"/>
  <c r="BC25" i="66"/>
  <c r="BC31" i="66"/>
  <c r="BC20" i="66"/>
  <c r="BC6" i="66"/>
  <c r="BC15" i="66"/>
  <c r="BC7" i="66"/>
  <c r="BC14" i="66"/>
  <c r="BC13" i="66"/>
  <c r="BC29" i="66"/>
  <c r="BC23" i="66"/>
  <c r="BC21" i="66"/>
  <c r="BC12" i="66"/>
  <c r="BC16" i="66"/>
  <c r="BC8" i="66"/>
  <c r="BC11" i="66"/>
  <c r="BC35" i="66"/>
  <c r="BC10" i="66"/>
  <c r="BC22" i="66"/>
  <c r="BC18" i="66"/>
  <c r="BC32" i="66"/>
  <c r="BC34" i="66"/>
  <c r="BC17" i="66"/>
  <c r="BC28" i="66"/>
  <c r="BC30" i="66"/>
  <c r="BC33" i="66"/>
  <c r="BC27" i="66"/>
  <c r="B53" i="66"/>
  <c r="BC26" i="66"/>
  <c r="BC9" i="66"/>
  <c r="BC19" i="66"/>
  <c r="BA15" i="65"/>
  <c r="BA9" i="65"/>
  <c r="BA44" i="65"/>
  <c r="BA48" i="65"/>
  <c r="BA37" i="65"/>
  <c r="BA17" i="65"/>
  <c r="BA26" i="65"/>
  <c r="BA34" i="65"/>
  <c r="BA41" i="65"/>
  <c r="BA13" i="65"/>
  <c r="BA49" i="65"/>
  <c r="BA51" i="65"/>
  <c r="BA28" i="65"/>
  <c r="BA14" i="65"/>
  <c r="BA20" i="65"/>
  <c r="BA6" i="65"/>
  <c r="BA45" i="65"/>
  <c r="BA40" i="65"/>
  <c r="BA47" i="65"/>
  <c r="BA18" i="65"/>
  <c r="BA46" i="65"/>
  <c r="BA11" i="65"/>
  <c r="BA27" i="65"/>
  <c r="BA21" i="65"/>
  <c r="BA39" i="65"/>
  <c r="BA42" i="65"/>
  <c r="BA38" i="65"/>
  <c r="BA10" i="65"/>
  <c r="BA7" i="65"/>
  <c r="BA25" i="65"/>
  <c r="BA8" i="65"/>
  <c r="BA24" i="65"/>
  <c r="BA30" i="65"/>
  <c r="BA22" i="65"/>
  <c r="BA36" i="65"/>
  <c r="BA31" i="65"/>
  <c r="BA29" i="65"/>
  <c r="BA50" i="65"/>
  <c r="B51" i="65"/>
  <c r="BA33" i="65"/>
  <c r="BA32" i="65"/>
  <c r="BA16" i="65"/>
  <c r="BA43" i="65"/>
  <c r="BA19" i="65"/>
  <c r="BA12" i="65"/>
  <c r="BA35" i="65"/>
  <c r="BA23" i="65"/>
  <c r="BB20" i="65" l="1"/>
  <c r="BB9" i="65"/>
  <c r="BB49" i="65"/>
  <c r="BB34" i="65"/>
  <c r="BB10" i="65"/>
  <c r="BB6" i="65"/>
  <c r="BB15" i="65"/>
  <c r="BB30" i="65"/>
  <c r="BB42" i="65"/>
  <c r="BB44" i="65"/>
  <c r="BB21" i="65"/>
  <c r="BB32" i="65"/>
  <c r="BB38" i="65"/>
  <c r="BB24" i="65"/>
  <c r="BB50" i="65"/>
  <c r="BB13" i="65"/>
  <c r="BB48" i="65"/>
  <c r="BB14" i="65"/>
  <c r="BB37" i="65"/>
  <c r="BB22" i="65"/>
  <c r="BB26" i="65"/>
  <c r="BB18" i="65"/>
  <c r="BB46" i="65"/>
  <c r="BB17" i="65"/>
  <c r="BB41" i="65"/>
  <c r="BB51" i="65"/>
  <c r="BB31" i="65"/>
  <c r="BB47" i="65"/>
  <c r="BB25" i="65"/>
  <c r="BB39" i="65"/>
  <c r="BB43" i="65"/>
  <c r="BB45" i="65"/>
  <c r="BB27" i="65"/>
  <c r="BB29" i="65"/>
  <c r="BB28" i="65"/>
  <c r="BB7" i="65"/>
  <c r="BB16" i="65"/>
  <c r="BB36" i="65"/>
  <c r="BB33" i="65"/>
  <c r="B52" i="65"/>
  <c r="BB40" i="65"/>
  <c r="BB11" i="65"/>
  <c r="BB8" i="65"/>
  <c r="BB12" i="65"/>
  <c r="BB23" i="65"/>
  <c r="BB35" i="65"/>
  <c r="BB19" i="65"/>
  <c r="BD16" i="68"/>
  <c r="BD26" i="68"/>
  <c r="BD33" i="68"/>
  <c r="BD51" i="68"/>
  <c r="BD42" i="68"/>
  <c r="B54" i="68"/>
  <c r="BD36" i="68"/>
  <c r="BD59" i="68"/>
  <c r="BD55" i="68"/>
  <c r="BD39" i="68"/>
  <c r="BD20" i="68"/>
  <c r="BD37" i="68"/>
  <c r="BD65" i="68"/>
  <c r="BD62" i="68"/>
  <c r="BD31" i="68"/>
  <c r="BD48" i="68"/>
  <c r="BD58" i="68"/>
  <c r="BD38" i="68"/>
  <c r="BD40" i="68"/>
  <c r="BD23" i="68"/>
  <c r="BD71" i="68"/>
  <c r="BD34" i="68"/>
  <c r="BD49" i="68"/>
  <c r="BD47" i="68"/>
  <c r="BD9" i="68"/>
  <c r="BD64" i="68"/>
  <c r="BD25" i="68"/>
  <c r="BD43" i="68"/>
  <c r="BD14" i="68"/>
  <c r="BD53" i="68"/>
  <c r="BD57" i="68"/>
  <c r="BD60" i="68"/>
  <c r="BD50" i="68"/>
  <c r="BD54" i="68"/>
  <c r="BD11" i="68"/>
  <c r="BD41" i="68"/>
  <c r="BD66" i="68"/>
  <c r="BD27" i="68"/>
  <c r="BD70" i="68"/>
  <c r="BD32" i="68"/>
  <c r="BD52" i="68"/>
  <c r="BD56" i="68"/>
  <c r="BD19" i="68"/>
  <c r="BD22" i="68"/>
  <c r="BD24" i="68"/>
  <c r="BD30" i="68"/>
  <c r="BD61" i="68"/>
  <c r="BD21" i="68"/>
  <c r="BD12" i="68"/>
  <c r="BD35" i="68"/>
  <c r="BD15" i="68"/>
  <c r="BD8" i="68"/>
  <c r="BD46" i="68"/>
  <c r="BD28" i="68"/>
  <c r="BD63" i="68"/>
  <c r="BD72" i="68"/>
  <c r="BD67" i="68"/>
  <c r="BD6" i="68"/>
  <c r="BD44" i="68"/>
  <c r="BD45" i="68"/>
  <c r="BD10" i="68"/>
  <c r="BD18" i="68"/>
  <c r="BD29" i="68"/>
  <c r="BD7" i="68"/>
  <c r="BD73" i="68"/>
  <c r="BD68" i="68"/>
  <c r="BD13" i="68"/>
  <c r="BD69" i="68"/>
  <c r="BD17" i="68"/>
  <c r="BD23" i="66"/>
  <c r="BD25" i="66"/>
  <c r="BD26" i="66"/>
  <c r="BD8" i="66"/>
  <c r="BD34" i="66"/>
  <c r="BD16" i="66"/>
  <c r="BD15" i="66"/>
  <c r="BD10" i="66"/>
  <c r="B54" i="66"/>
  <c r="B55" i="66" s="1"/>
  <c r="B56" i="66" s="1"/>
  <c r="B57" i="66" s="1"/>
  <c r="B58" i="66" s="1"/>
  <c r="BD17" i="66"/>
  <c r="BD21" i="66"/>
  <c r="BD12" i="66"/>
  <c r="BD11" i="66"/>
  <c r="BD18" i="66"/>
  <c r="BD22" i="66"/>
  <c r="BD33" i="66"/>
  <c r="BD32" i="66"/>
  <c r="BD6" i="66"/>
  <c r="BD7" i="66"/>
  <c r="BD29" i="66"/>
  <c r="BD24" i="66"/>
  <c r="BD31" i="66"/>
  <c r="BD9" i="66"/>
  <c r="BD27" i="66"/>
  <c r="BD13" i="66"/>
  <c r="BD14" i="66"/>
  <c r="BD19" i="66"/>
  <c r="BD20" i="66"/>
  <c r="BD30" i="66"/>
  <c r="BD28" i="66"/>
  <c r="BD35" i="66"/>
  <c r="BC7" i="65" l="1"/>
  <c r="BC45" i="65"/>
  <c r="BC24" i="65"/>
  <c r="BC44" i="65"/>
  <c r="B53" i="65"/>
  <c r="BC22" i="65"/>
  <c r="BC48" i="65"/>
  <c r="BC26" i="65"/>
  <c r="BC6" i="65"/>
  <c r="BC46" i="65"/>
  <c r="BC10" i="65"/>
  <c r="BC47" i="65"/>
  <c r="BC32" i="65"/>
  <c r="BC9" i="65"/>
  <c r="BC17" i="65"/>
  <c r="BC41" i="65"/>
  <c r="BC20" i="65"/>
  <c r="BC36" i="65"/>
  <c r="BC15" i="65"/>
  <c r="BC50" i="65"/>
  <c r="BC49" i="65"/>
  <c r="BC11" i="65"/>
  <c r="BC8" i="65"/>
  <c r="BC13" i="65"/>
  <c r="BC33" i="65"/>
  <c r="BC25" i="65"/>
  <c r="BC51" i="65"/>
  <c r="BC16" i="65"/>
  <c r="BC27" i="65"/>
  <c r="BC43" i="65"/>
  <c r="BC40" i="65"/>
  <c r="BC18" i="65"/>
  <c r="BC42" i="65"/>
  <c r="BC34" i="65"/>
  <c r="BC30" i="65"/>
  <c r="BC28" i="65"/>
  <c r="BC38" i="65"/>
  <c r="BC14" i="65"/>
  <c r="BC39" i="65"/>
  <c r="BC37" i="65"/>
  <c r="BC29" i="65"/>
  <c r="BC19" i="65"/>
  <c r="BC31" i="65"/>
  <c r="BC21" i="65"/>
  <c r="BC23" i="65"/>
  <c r="BC12" i="65"/>
  <c r="BC35" i="65"/>
  <c r="BE65" i="68"/>
  <c r="BE48" i="68"/>
  <c r="BE56" i="68"/>
  <c r="BE20" i="68"/>
  <c r="BE60" i="68"/>
  <c r="BE24" i="68"/>
  <c r="BE11" i="68"/>
  <c r="BE10" i="68"/>
  <c r="BE51" i="68"/>
  <c r="BE63" i="68"/>
  <c r="BE25" i="68"/>
  <c r="BE53" i="68"/>
  <c r="BE23" i="68"/>
  <c r="BE38" i="68"/>
  <c r="BE37" i="68"/>
  <c r="BE6" i="68"/>
  <c r="BE19" i="68"/>
  <c r="BE21" i="68"/>
  <c r="BE58" i="68"/>
  <c r="BE35" i="68"/>
  <c r="BE45" i="68"/>
  <c r="BE41" i="68"/>
  <c r="BE34" i="68"/>
  <c r="BE72" i="68"/>
  <c r="BE43" i="68"/>
  <c r="BE61" i="68"/>
  <c r="BE71" i="68"/>
  <c r="BE12" i="68"/>
  <c r="BE64" i="68"/>
  <c r="BE18" i="68"/>
  <c r="B55" i="68"/>
  <c r="BE55" i="68"/>
  <c r="BE49" i="68"/>
  <c r="BE44" i="68"/>
  <c r="BE67" i="68"/>
  <c r="BE31" i="68"/>
  <c r="BE47" i="68"/>
  <c r="BE29" i="68"/>
  <c r="BE52" i="68"/>
  <c r="BE59" i="68"/>
  <c r="BE54" i="68"/>
  <c r="BE14" i="68"/>
  <c r="BE68" i="68"/>
  <c r="BE50" i="68"/>
  <c r="BE27" i="68"/>
  <c r="BE66" i="68"/>
  <c r="BE22" i="68"/>
  <c r="BE13" i="68"/>
  <c r="BE46" i="68"/>
  <c r="BE39" i="68"/>
  <c r="BE7" i="68"/>
  <c r="BE15" i="68"/>
  <c r="BE62" i="68"/>
  <c r="BE8" i="68"/>
  <c r="BE33" i="68"/>
  <c r="BE26" i="68"/>
  <c r="BE9" i="68"/>
  <c r="BE32" i="68"/>
  <c r="BE36" i="68"/>
  <c r="BE40" i="68"/>
  <c r="BE70" i="68"/>
  <c r="BE30" i="68"/>
  <c r="BE42" i="68"/>
  <c r="BE16" i="68"/>
  <c r="BE28" i="68"/>
  <c r="BE57" i="68"/>
  <c r="BE69" i="68"/>
  <c r="BE17" i="68"/>
  <c r="BE73" i="68"/>
  <c r="BF63" i="68" l="1"/>
  <c r="BF9" i="68"/>
  <c r="BF56" i="68"/>
  <c r="BF8" i="68"/>
  <c r="BF19" i="68"/>
  <c r="BF24" i="68"/>
  <c r="BF66" i="68"/>
  <c r="BF47" i="68"/>
  <c r="BF12" i="68"/>
  <c r="BF33" i="68"/>
  <c r="BF58" i="68"/>
  <c r="BF38" i="68"/>
  <c r="BF28" i="68"/>
  <c r="BF70" i="68"/>
  <c r="BF49" i="68"/>
  <c r="BF10" i="68"/>
  <c r="BF46" i="68"/>
  <c r="BF23" i="68"/>
  <c r="BF34" i="68"/>
  <c r="BF42" i="68"/>
  <c r="BF31" i="68"/>
  <c r="BF21" i="68"/>
  <c r="BF64" i="68"/>
  <c r="BF43" i="68"/>
  <c r="BF25" i="68"/>
  <c r="BF16" i="68"/>
  <c r="BF54" i="68"/>
  <c r="BF40" i="68"/>
  <c r="BF41" i="68"/>
  <c r="BF30" i="68"/>
  <c r="BF11" i="68"/>
  <c r="BF52" i="68"/>
  <c r="BF22" i="68"/>
  <c r="BF14" i="68"/>
  <c r="BF62" i="68"/>
  <c r="BF45" i="68"/>
  <c r="BF35" i="68"/>
  <c r="BF44" i="68"/>
  <c r="BF61" i="68"/>
  <c r="BF32" i="68"/>
  <c r="BF26" i="68"/>
  <c r="BF6" i="68"/>
  <c r="BF15" i="68"/>
  <c r="BF27" i="68"/>
  <c r="BF37" i="68"/>
  <c r="BF68" i="68"/>
  <c r="BF55" i="68"/>
  <c r="BF53" i="68"/>
  <c r="BF71" i="68"/>
  <c r="BF29" i="68"/>
  <c r="BF59" i="68"/>
  <c r="BF67" i="68"/>
  <c r="BF51" i="68"/>
  <c r="BF20" i="68"/>
  <c r="BF48" i="68"/>
  <c r="BF50" i="68"/>
  <c r="BF36" i="68"/>
  <c r="BF65" i="68"/>
  <c r="BF57" i="68"/>
  <c r="BF60" i="68"/>
  <c r="BF72" i="68"/>
  <c r="BF7" i="68"/>
  <c r="BF39" i="68"/>
  <c r="BF18" i="68"/>
  <c r="B56" i="68"/>
  <c r="B57" i="68" s="1"/>
  <c r="B58" i="68" s="1"/>
  <c r="BF73" i="68"/>
  <c r="BF17" i="68"/>
  <c r="BF13" i="68"/>
  <c r="BF69" i="68"/>
  <c r="BD15" i="65"/>
  <c r="BD43" i="65"/>
  <c r="BD51" i="65"/>
  <c r="BD9" i="65"/>
  <c r="BD8" i="65"/>
  <c r="BD13" i="65"/>
  <c r="BD47" i="65"/>
  <c r="BD18" i="65"/>
  <c r="BD49" i="65"/>
  <c r="BD6" i="65"/>
  <c r="BD45" i="65"/>
  <c r="BD46" i="65"/>
  <c r="BD11" i="65"/>
  <c r="BD44" i="65"/>
  <c r="BD10" i="65"/>
  <c r="BD37" i="65"/>
  <c r="BD24" i="65"/>
  <c r="BD22" i="65"/>
  <c r="BD36" i="65"/>
  <c r="BD38" i="65"/>
  <c r="BD48" i="65"/>
  <c r="BD26" i="65"/>
  <c r="BD7" i="65"/>
  <c r="BD31" i="65"/>
  <c r="BD17" i="65"/>
  <c r="BD29" i="65"/>
  <c r="BD39" i="65"/>
  <c r="BD25" i="65"/>
  <c r="BD28" i="65"/>
  <c r="BD21" i="65"/>
  <c r="BD42" i="65"/>
  <c r="BD23" i="65"/>
  <c r="BD27" i="65"/>
  <c r="BD33" i="65"/>
  <c r="BD32" i="65"/>
  <c r="BD30" i="65"/>
  <c r="B54" i="65"/>
  <c r="BD50" i="65"/>
  <c r="BD34" i="65"/>
  <c r="BD40" i="65"/>
  <c r="BD16" i="65"/>
  <c r="BD41" i="65"/>
  <c r="BD14" i="65"/>
  <c r="BD20" i="65"/>
  <c r="BD35" i="65"/>
  <c r="BD19" i="65"/>
  <c r="BD12" i="65"/>
  <c r="BE17" i="65" l="1"/>
  <c r="BE49" i="65"/>
  <c r="BE37" i="65"/>
  <c r="BE44" i="65"/>
  <c r="BE42" i="65"/>
  <c r="BE32" i="65"/>
  <c r="BE24" i="65"/>
  <c r="BE7" i="65"/>
  <c r="BE43" i="65"/>
  <c r="BE15" i="65"/>
  <c r="BE50" i="65"/>
  <c r="BE13" i="65"/>
  <c r="BE39" i="65"/>
  <c r="BE31" i="65"/>
  <c r="BE51" i="65"/>
  <c r="BE11" i="65"/>
  <c r="BE38" i="65"/>
  <c r="BE20" i="65"/>
  <c r="BE34" i="65"/>
  <c r="BE47" i="65"/>
  <c r="BE18" i="65"/>
  <c r="BE29" i="65"/>
  <c r="BE28" i="65"/>
  <c r="BE22" i="65"/>
  <c r="BE45" i="65"/>
  <c r="BE36" i="65"/>
  <c r="BE6" i="65"/>
  <c r="BE40" i="65"/>
  <c r="BE27" i="65"/>
  <c r="BE12" i="65"/>
  <c r="BE35" i="65"/>
  <c r="BE14" i="65"/>
  <c r="BE26" i="65"/>
  <c r="BE41" i="65"/>
  <c r="BE30" i="65"/>
  <c r="BE8" i="65"/>
  <c r="BE25" i="65"/>
  <c r="BE10" i="65"/>
  <c r="BE48" i="65"/>
  <c r="BE21" i="65"/>
  <c r="BE16" i="65"/>
  <c r="BE46" i="65"/>
  <c r="BE9" i="65"/>
  <c r="BE33" i="65"/>
  <c r="BE19" i="65"/>
  <c r="BE23" i="65"/>
</calcChain>
</file>

<file path=xl/sharedStrings.xml><?xml version="1.0" encoding="utf-8"?>
<sst xmlns="http://schemas.openxmlformats.org/spreadsheetml/2006/main" count="386" uniqueCount="150">
  <si>
    <t>AUFSCHLIESSUNG</t>
  </si>
  <si>
    <t>BAUWERK – ROHBAU</t>
  </si>
  <si>
    <t>BAUWERK – AUSBAU</t>
  </si>
  <si>
    <t>AUSSENANLAGEN</t>
  </si>
  <si>
    <t>mögl Punkte</t>
  </si>
  <si>
    <t>gewählt</t>
  </si>
  <si>
    <t>BAUWERK – TECHNIK</t>
  </si>
  <si>
    <t>EINRICHTUNG</t>
  </si>
  <si>
    <t>RESERVEN</t>
  </si>
  <si>
    <t>Bemessungsgrundlage:</t>
  </si>
  <si>
    <t>ERRICHTUNGSKOSTEN</t>
  </si>
  <si>
    <t>zzgl. Nebenkosten</t>
  </si>
  <si>
    <t>zzgl. MWSt.</t>
  </si>
  <si>
    <t>ev. Zusatzpunkte</t>
  </si>
  <si>
    <t>Vergütungsermittlung</t>
  </si>
  <si>
    <t>BMGL %</t>
  </si>
  <si>
    <t>BEMESSUNGSGRUNDLAGE</t>
  </si>
  <si>
    <t>LPH 2 Vorentwurfsplanung</t>
  </si>
  <si>
    <t>LPH 3 Entwurfsplanung</t>
  </si>
  <si>
    <t>LPH 4 Einreichplanung</t>
  </si>
  <si>
    <t>LPH 5 Ausführungsplanung</t>
  </si>
  <si>
    <t>LPH 6 Ausschreibung</t>
  </si>
  <si>
    <t>LPH 8 Örtliche Bauaufsicht, Dokumentation</t>
  </si>
  <si>
    <r>
      <t>Summe der Bewertungspunkte [b</t>
    </r>
    <r>
      <rPr>
        <vertAlign val="subscript"/>
        <sz val="10"/>
        <rFont val="Arial"/>
        <family val="2"/>
      </rPr>
      <t>w</t>
    </r>
    <r>
      <rPr>
        <sz val="10"/>
        <rFont val="Arial"/>
        <family val="2"/>
      </rPr>
      <t>]</t>
    </r>
  </si>
  <si>
    <t>(B) Komplexität der Projektorganisation</t>
  </si>
  <si>
    <t>(C) Risiko bei der Projektrealisierung</t>
  </si>
  <si>
    <t>(D) Termin und Kostenanforderungen</t>
  </si>
  <si>
    <t>Errichtungskosten in €</t>
  </si>
  <si>
    <t>BMGL in €</t>
  </si>
  <si>
    <t>LPH 9 Objektbetreuung</t>
  </si>
  <si>
    <t>ERK %</t>
  </si>
  <si>
    <t>Anforderungsmerkmale/Bewertungspunkte</t>
  </si>
  <si>
    <t>Prozentanteil an Errichtungskosten (netto, inkl. NK)</t>
  </si>
  <si>
    <t>(PL + ÖBA)</t>
  </si>
  <si>
    <r>
      <t xml:space="preserve">NEBENKOSTEN </t>
    </r>
    <r>
      <rPr>
        <sz val="9"/>
        <color indexed="8"/>
        <rFont val="Arial"/>
        <family val="2"/>
      </rPr>
      <t>(Bewilligungen, Anschl.gebühren, …)</t>
    </r>
  </si>
  <si>
    <r>
      <t>PLANUNGSLEISTUNGEN</t>
    </r>
    <r>
      <rPr>
        <sz val="10"/>
        <color indexed="8"/>
        <rFont val="Arial"/>
        <family val="2"/>
      </rPr>
      <t xml:space="preserve"> (GP)</t>
    </r>
  </si>
  <si>
    <t>Stundenpool (optionale Leistungen)</t>
  </si>
  <si>
    <t>mitzuverarbeitende Bausubstanz</t>
  </si>
  <si>
    <t>LM.VM</t>
  </si>
  <si>
    <t>18 bis 50</t>
  </si>
  <si>
    <t>1 bis 5</t>
  </si>
  <si>
    <t>(A) Vielfalt der Besonderheiten</t>
  </si>
  <si>
    <t>Kanalsanierung</t>
  </si>
  <si>
    <t>Drainage</t>
  </si>
  <si>
    <t>Bauwerkstypen</t>
  </si>
  <si>
    <t>Punkte</t>
  </si>
  <si>
    <t>ABA-Kanal</t>
  </si>
  <si>
    <t>Bitte auswählen!</t>
  </si>
  <si>
    <t>--</t>
  </si>
  <si>
    <t>Schmutzwasser</t>
  </si>
  <si>
    <t>Regenwasser</t>
  </si>
  <si>
    <t>Mischwasser</t>
  </si>
  <si>
    <t>Transportleitungen von Abwasserbeseitigungsanlagen</t>
  </si>
  <si>
    <t>ARA-Kläranlagen</t>
  </si>
  <si>
    <t>Kläranlagen mit aerober Schlammstabilisierung</t>
  </si>
  <si>
    <t>Kläranlagen mit anaerober Schlammstabilisierung</t>
  </si>
  <si>
    <t>Schlammbehandlungsanlagen</t>
  </si>
  <si>
    <t>WVA-Wasserversorgung</t>
  </si>
  <si>
    <t>Quelle</t>
  </si>
  <si>
    <t>Brunnen</t>
  </si>
  <si>
    <t>Quellableitung</t>
  </si>
  <si>
    <t>Transportleitung, Pipelines</t>
  </si>
  <si>
    <t>Trinkwasserkraftanlagen</t>
  </si>
  <si>
    <t>Ortsnetz</t>
  </si>
  <si>
    <t>Speicherbauwerke</t>
  </si>
  <si>
    <t>Wasseraufbereitung</t>
  </si>
  <si>
    <t>Fernwirktechnik</t>
  </si>
  <si>
    <t>Bewässerungsanlagen, Berieselungsanlagen</t>
  </si>
  <si>
    <t>Wasserbau</t>
  </si>
  <si>
    <t>Rückhaltebecken ohne Steuerung</t>
  </si>
  <si>
    <t>Rückhaltebecken mit Steuerung</t>
  </si>
  <si>
    <t>Krafthäuser</t>
  </si>
  <si>
    <t>Oberflächenbefestigungen</t>
  </si>
  <si>
    <t>Deichanlagen</t>
  </si>
  <si>
    <t>Schifffahrtskanäle</t>
  </si>
  <si>
    <t>Teichanlagen</t>
  </si>
  <si>
    <t>Bauwerke für Absperrungen und Umleitungen</t>
  </si>
  <si>
    <t>Rechen-, Schotter- und Sandfangbauwerke</t>
  </si>
  <si>
    <t>Lawinenverbauungen</t>
  </si>
  <si>
    <t>Wildbachverbauungen</t>
  </si>
  <si>
    <t>Trennsystem (Doppelkanalisation)</t>
  </si>
  <si>
    <t>A2) Neubau/Planen im Bestand</t>
  </si>
  <si>
    <t>A3) Geometrie, Topographie, Untergrund</t>
  </si>
  <si>
    <t>A4) Technische Ausrüstung</t>
  </si>
  <si>
    <t>A1)</t>
  </si>
  <si>
    <t>Bewertungspunkte</t>
  </si>
  <si>
    <t xml:space="preserve"> </t>
  </si>
  <si>
    <t>___</t>
  </si>
  <si>
    <t>ABA</t>
  </si>
  <si>
    <t>fP</t>
  </si>
  <si>
    <t>Differenz</t>
  </si>
  <si>
    <r>
      <t xml:space="preserve">                   f</t>
    </r>
    <r>
      <rPr>
        <vertAlign val="subscript"/>
        <sz val="10"/>
        <rFont val="Arial"/>
        <family val="2"/>
      </rPr>
      <t>P</t>
    </r>
  </si>
  <si>
    <t>Bemessungsgrundlage in TDE</t>
  </si>
  <si>
    <r>
      <t>[p</t>
    </r>
    <r>
      <rPr>
        <b/>
        <vertAlign val="subscript"/>
        <sz val="12"/>
        <rFont val="Arial"/>
        <family val="2"/>
      </rPr>
      <t>KAN]</t>
    </r>
    <r>
      <rPr>
        <b/>
        <sz val="12"/>
        <rFont val="Arial"/>
        <family val="2"/>
      </rPr>
      <t xml:space="preserve"> in %</t>
    </r>
  </si>
  <si>
    <t>Division durch:</t>
  </si>
  <si>
    <r>
      <t>[p</t>
    </r>
    <r>
      <rPr>
        <b/>
        <vertAlign val="subscript"/>
        <sz val="12"/>
        <rFont val="Arial"/>
        <family val="2"/>
      </rPr>
      <t>ARA]</t>
    </r>
    <r>
      <rPr>
        <b/>
        <sz val="12"/>
        <rFont val="Arial"/>
        <family val="2"/>
      </rPr>
      <t xml:space="preserve"> in %</t>
    </r>
  </si>
  <si>
    <t>WVA</t>
  </si>
  <si>
    <r>
      <t>y = 197,7424x</t>
    </r>
    <r>
      <rPr>
        <vertAlign val="superscript"/>
        <sz val="20"/>
        <color indexed="8"/>
        <rFont val="Arial"/>
        <family val="2"/>
      </rPr>
      <t xml:space="preserve">-0,1940 </t>
    </r>
    <r>
      <rPr>
        <sz val="20"/>
        <color indexed="8"/>
        <rFont val="Arial"/>
        <family val="2"/>
      </rPr>
      <t>* f</t>
    </r>
    <r>
      <rPr>
        <vertAlign val="subscript"/>
        <sz val="20"/>
        <color indexed="8"/>
        <rFont val="Arial"/>
        <family val="2"/>
      </rPr>
      <t>P</t>
    </r>
    <r>
      <rPr>
        <sz val="20"/>
        <color indexed="8"/>
        <rFont val="Arial"/>
        <family val="2"/>
      </rPr>
      <t xml:space="preserve">
</t>
    </r>
  </si>
  <si>
    <r>
      <t xml:space="preserve">                    f</t>
    </r>
    <r>
      <rPr>
        <b/>
        <vertAlign val="subscript"/>
        <sz val="10"/>
        <rFont val="Arial"/>
        <family val="2"/>
      </rPr>
      <t>P</t>
    </r>
  </si>
  <si>
    <r>
      <t>[p</t>
    </r>
    <r>
      <rPr>
        <b/>
        <vertAlign val="subscript"/>
        <sz val="12"/>
        <rFont val="Arial"/>
        <family val="2"/>
      </rPr>
      <t>WVA]</t>
    </r>
    <r>
      <rPr>
        <b/>
        <sz val="12"/>
        <rFont val="Arial"/>
        <family val="2"/>
      </rPr>
      <t xml:space="preserve"> in %</t>
    </r>
  </si>
  <si>
    <t>Mittelwert bei 41,5 Punkten</t>
  </si>
  <si>
    <t>WB</t>
  </si>
  <si>
    <r>
      <t>y = 271,66562x</t>
    </r>
    <r>
      <rPr>
        <vertAlign val="superscript"/>
        <sz val="20"/>
        <color indexed="8"/>
        <rFont val="Arial"/>
        <family val="2"/>
      </rPr>
      <t>-0,22761</t>
    </r>
    <r>
      <rPr>
        <vertAlign val="superscript"/>
        <sz val="20"/>
        <color indexed="8"/>
        <rFont val="Arial"/>
        <family val="2"/>
      </rPr>
      <t xml:space="preserve"> </t>
    </r>
    <r>
      <rPr>
        <sz val="20"/>
        <color indexed="8"/>
        <rFont val="Arial"/>
        <family val="2"/>
      </rPr>
      <t>* f</t>
    </r>
    <r>
      <rPr>
        <vertAlign val="subscript"/>
        <sz val="20"/>
        <color indexed="8"/>
        <rFont val="Arial"/>
        <family val="2"/>
      </rPr>
      <t>P</t>
    </r>
    <r>
      <rPr>
        <sz val="20"/>
        <color indexed="8"/>
        <rFont val="Arial"/>
        <family val="2"/>
      </rPr>
      <t xml:space="preserve">
</t>
    </r>
  </si>
  <si>
    <r>
      <t xml:space="preserve">               f</t>
    </r>
    <r>
      <rPr>
        <b/>
        <vertAlign val="subscript"/>
        <sz val="10"/>
        <rFont val="Arial"/>
        <family val="2"/>
      </rPr>
      <t>P</t>
    </r>
  </si>
  <si>
    <r>
      <t>[p</t>
    </r>
    <r>
      <rPr>
        <b/>
        <vertAlign val="subscript"/>
        <sz val="12"/>
        <rFont val="Arial"/>
        <family val="2"/>
      </rPr>
      <t>WBA]</t>
    </r>
    <r>
      <rPr>
        <b/>
        <sz val="12"/>
        <rFont val="Arial"/>
        <family val="2"/>
      </rPr>
      <t xml:space="preserve"> in %</t>
    </r>
  </si>
  <si>
    <r>
      <t>Vergütung V</t>
    </r>
    <r>
      <rPr>
        <vertAlign val="subscript"/>
        <sz val="10"/>
        <rFont val="Arial"/>
        <family val="2"/>
      </rPr>
      <t>K</t>
    </r>
    <r>
      <rPr>
        <sz val="10"/>
        <rFont val="Arial"/>
        <family val="2"/>
      </rPr>
      <t xml:space="preserve"> = BMGL x p</t>
    </r>
    <r>
      <rPr>
        <vertAlign val="subscript"/>
        <sz val="10"/>
        <rFont val="Arial"/>
        <family val="2"/>
      </rPr>
      <t>KAN</t>
    </r>
    <r>
      <rPr>
        <sz val="10"/>
        <rFont val="Arial"/>
        <family val="2"/>
      </rPr>
      <t xml:space="preserve"> x 100% f</t>
    </r>
    <r>
      <rPr>
        <vertAlign val="subscript"/>
        <sz val="10"/>
        <rFont val="Arial"/>
        <family val="2"/>
      </rPr>
      <t>LPH</t>
    </r>
  </si>
  <si>
    <t>Summe Wasserwirtschaft ohne Nebenkosten</t>
  </si>
  <si>
    <t>Summe Wasserwirtschaft netto inkl. NK</t>
  </si>
  <si>
    <t xml:space="preserve">Summe Wasserwirtschaft brutto </t>
  </si>
  <si>
    <r>
      <t>p</t>
    </r>
    <r>
      <rPr>
        <vertAlign val="subscript"/>
        <sz val="16"/>
        <color indexed="8"/>
        <rFont val="Arial"/>
        <family val="2"/>
      </rPr>
      <t>KAN</t>
    </r>
    <r>
      <rPr>
        <sz val="16"/>
        <color indexed="8"/>
        <rFont val="Arial"/>
        <family val="2"/>
      </rPr>
      <t xml:space="preserve"> = 121,78734 x BMGL </t>
    </r>
    <r>
      <rPr>
        <vertAlign val="superscript"/>
        <sz val="16"/>
        <color indexed="8"/>
        <rFont val="Arial"/>
        <family val="2"/>
      </rPr>
      <t>-0,15672</t>
    </r>
    <r>
      <rPr>
        <sz val="16"/>
        <color indexed="8"/>
        <rFont val="Arial"/>
        <family val="2"/>
      </rPr>
      <t xml:space="preserve"> x f</t>
    </r>
    <r>
      <rPr>
        <vertAlign val="subscript"/>
        <sz val="16"/>
        <color indexed="8"/>
        <rFont val="Arial"/>
        <family val="2"/>
      </rPr>
      <t>P</t>
    </r>
  </si>
  <si>
    <r>
      <t>p</t>
    </r>
    <r>
      <rPr>
        <vertAlign val="subscript"/>
        <sz val="20"/>
        <color indexed="8"/>
        <rFont val="Arial"/>
        <family val="2"/>
      </rPr>
      <t>ARA</t>
    </r>
    <r>
      <rPr>
        <sz val="20"/>
        <color indexed="8"/>
        <rFont val="Arial"/>
        <family val="2"/>
      </rPr>
      <t>= 78,83597 x BMGL</t>
    </r>
    <r>
      <rPr>
        <vertAlign val="superscript"/>
        <sz val="20"/>
        <color indexed="8"/>
        <rFont val="Arial"/>
        <family val="2"/>
      </rPr>
      <t xml:space="preserve">-0,14504 </t>
    </r>
    <r>
      <rPr>
        <sz val="20"/>
        <color indexed="8"/>
        <rFont val="Arial"/>
        <family val="2"/>
      </rPr>
      <t>x f</t>
    </r>
    <r>
      <rPr>
        <vertAlign val="subscript"/>
        <sz val="20"/>
        <color indexed="8"/>
        <rFont val="Arial"/>
        <family val="2"/>
      </rPr>
      <t>P</t>
    </r>
  </si>
  <si>
    <r>
      <t>Vergütung V</t>
    </r>
    <r>
      <rPr>
        <vertAlign val="subscript"/>
        <sz val="10"/>
        <rFont val="Arial"/>
        <family val="2"/>
      </rPr>
      <t>K</t>
    </r>
    <r>
      <rPr>
        <sz val="10"/>
        <rFont val="Arial"/>
        <family val="2"/>
      </rPr>
      <t xml:space="preserve"> = BMGL x p</t>
    </r>
    <r>
      <rPr>
        <vertAlign val="subscript"/>
        <sz val="10"/>
        <rFont val="Arial"/>
        <family val="2"/>
      </rPr>
      <t>ARA</t>
    </r>
    <r>
      <rPr>
        <sz val="10"/>
        <rFont val="Arial"/>
        <family val="2"/>
      </rPr>
      <t xml:space="preserve"> x 100% f</t>
    </r>
    <r>
      <rPr>
        <vertAlign val="subscript"/>
        <sz val="10"/>
        <rFont val="Arial"/>
        <family val="2"/>
      </rPr>
      <t>LPH</t>
    </r>
  </si>
  <si>
    <t>Wasserwirtschaft - Wasserversorgung nach LM.WW 2014</t>
  </si>
  <si>
    <t>Wasserwirtschaft - Kläranlagen nach LM.WW 2014</t>
  </si>
  <si>
    <r>
      <t>%-Satz für WW [p</t>
    </r>
    <r>
      <rPr>
        <vertAlign val="subscript"/>
        <sz val="10"/>
        <color indexed="8"/>
        <rFont val="Arial"/>
        <family val="2"/>
      </rPr>
      <t>WVA</t>
    </r>
    <r>
      <rPr>
        <sz val="10"/>
        <color indexed="8"/>
        <rFont val="Arial"/>
        <family val="2"/>
      </rPr>
      <t xml:space="preserve"> = 197,7424 x (BMGL)^</t>
    </r>
    <r>
      <rPr>
        <vertAlign val="superscript"/>
        <sz val="10"/>
        <color indexed="8"/>
        <rFont val="Arial"/>
        <family val="2"/>
      </rPr>
      <t>(-0,1940)</t>
    </r>
    <r>
      <rPr>
        <sz val="10"/>
        <color indexed="8"/>
        <rFont val="Arial"/>
        <family val="2"/>
      </rPr>
      <t xml:space="preserve"> x f</t>
    </r>
    <r>
      <rPr>
        <vertAlign val="subscript"/>
        <sz val="10"/>
        <color indexed="8"/>
        <rFont val="Arial"/>
        <family val="2"/>
      </rPr>
      <t>P</t>
    </r>
    <r>
      <rPr>
        <sz val="10"/>
        <color indexed="8"/>
        <rFont val="Arial"/>
        <family val="2"/>
      </rPr>
      <t>]</t>
    </r>
  </si>
  <si>
    <r>
      <t>Vergütung V</t>
    </r>
    <r>
      <rPr>
        <vertAlign val="subscript"/>
        <sz val="10"/>
        <rFont val="Arial"/>
        <family val="2"/>
      </rPr>
      <t>K</t>
    </r>
    <r>
      <rPr>
        <sz val="10"/>
        <rFont val="Arial"/>
        <family val="2"/>
      </rPr>
      <t xml:space="preserve"> = BMGL x p</t>
    </r>
    <r>
      <rPr>
        <vertAlign val="subscript"/>
        <sz val="10"/>
        <rFont val="Arial"/>
        <family val="2"/>
      </rPr>
      <t>WVA</t>
    </r>
    <r>
      <rPr>
        <sz val="10"/>
        <rFont val="Arial"/>
        <family val="2"/>
      </rPr>
      <t xml:space="preserve"> x 100% f</t>
    </r>
    <r>
      <rPr>
        <vertAlign val="subscript"/>
        <sz val="10"/>
        <rFont val="Arial"/>
        <family val="2"/>
      </rPr>
      <t>LPH</t>
    </r>
  </si>
  <si>
    <t>Wasserwirtschaft - Wasserbau nach LM.WW 2014</t>
  </si>
  <si>
    <r>
      <t>%-Satz für WW [p</t>
    </r>
    <r>
      <rPr>
        <vertAlign val="subscript"/>
        <sz val="10"/>
        <color indexed="8"/>
        <rFont val="Arial"/>
        <family val="2"/>
      </rPr>
      <t>WBA</t>
    </r>
    <r>
      <rPr>
        <sz val="10"/>
        <color indexed="8"/>
        <rFont val="Arial"/>
        <family val="2"/>
      </rPr>
      <t xml:space="preserve"> = 271,66562x (BMGL)^</t>
    </r>
    <r>
      <rPr>
        <vertAlign val="superscript"/>
        <sz val="10"/>
        <color indexed="8"/>
        <rFont val="Arial"/>
        <family val="2"/>
      </rPr>
      <t>(-0,22761)</t>
    </r>
    <r>
      <rPr>
        <sz val="10"/>
        <color indexed="8"/>
        <rFont val="Arial"/>
        <family val="2"/>
      </rPr>
      <t xml:space="preserve"> x f</t>
    </r>
    <r>
      <rPr>
        <vertAlign val="subscript"/>
        <sz val="10"/>
        <color indexed="8"/>
        <rFont val="Arial"/>
        <family val="2"/>
      </rPr>
      <t>P</t>
    </r>
    <r>
      <rPr>
        <sz val="10"/>
        <color indexed="8"/>
        <rFont val="Arial"/>
        <family val="2"/>
      </rPr>
      <t>]</t>
    </r>
  </si>
  <si>
    <r>
      <t>Vergütung V</t>
    </r>
    <r>
      <rPr>
        <vertAlign val="subscript"/>
        <sz val="10"/>
        <rFont val="Arial"/>
        <family val="2"/>
      </rPr>
      <t>K</t>
    </r>
    <r>
      <rPr>
        <sz val="10"/>
        <rFont val="Arial"/>
        <family val="2"/>
      </rPr>
      <t xml:space="preserve"> = BMGL x p</t>
    </r>
    <r>
      <rPr>
        <vertAlign val="subscript"/>
        <sz val="10"/>
        <rFont val="Arial"/>
        <family val="2"/>
      </rPr>
      <t>WBA</t>
    </r>
    <r>
      <rPr>
        <sz val="10"/>
        <rFont val="Arial"/>
        <family val="2"/>
      </rPr>
      <t xml:space="preserve"> x 100% f</t>
    </r>
    <r>
      <rPr>
        <vertAlign val="subscript"/>
        <sz val="10"/>
        <rFont val="Arial"/>
        <family val="2"/>
      </rPr>
      <t>LPH</t>
    </r>
  </si>
  <si>
    <t>Wasserwirtschaft - ABA Kanal nach LM.WW 2023</t>
  </si>
  <si>
    <r>
      <t>%-Satz für WW [p</t>
    </r>
    <r>
      <rPr>
        <vertAlign val="subscript"/>
        <sz val="10"/>
        <color indexed="8"/>
        <rFont val="Arial"/>
        <family val="2"/>
      </rPr>
      <t>KAN</t>
    </r>
    <r>
      <rPr>
        <sz val="10"/>
        <color indexed="8"/>
        <rFont val="Arial"/>
        <family val="2"/>
      </rPr>
      <t xml:space="preserve"> = 121,78734 x (BMGL)</t>
    </r>
    <r>
      <rPr>
        <vertAlign val="superscript"/>
        <sz val="10"/>
        <color indexed="8"/>
        <rFont val="Arial"/>
        <family val="2"/>
      </rPr>
      <t>(-0,15672)</t>
    </r>
    <r>
      <rPr>
        <sz val="10"/>
        <color indexed="8"/>
        <rFont val="Arial"/>
        <family val="2"/>
      </rPr>
      <t xml:space="preserve"> x f</t>
    </r>
    <r>
      <rPr>
        <vertAlign val="subscript"/>
        <sz val="10"/>
        <color indexed="8"/>
        <rFont val="Arial"/>
        <family val="2"/>
      </rPr>
      <t>P</t>
    </r>
    <r>
      <rPr>
        <sz val="10"/>
        <color indexed="8"/>
        <rFont val="Arial"/>
        <family val="2"/>
      </rPr>
      <t>]</t>
    </r>
  </si>
  <si>
    <t>15 bis 50</t>
  </si>
  <si>
    <r>
      <t>%-Satz für WW [p</t>
    </r>
    <r>
      <rPr>
        <vertAlign val="subscript"/>
        <sz val="10"/>
        <color indexed="8"/>
        <rFont val="Arial"/>
        <family val="2"/>
      </rPr>
      <t>ARA</t>
    </r>
    <r>
      <rPr>
        <sz val="10"/>
        <color indexed="8"/>
        <rFont val="Arial"/>
        <family val="2"/>
      </rPr>
      <t xml:space="preserve"> = 78,83597 x (BMGL)</t>
    </r>
    <r>
      <rPr>
        <vertAlign val="superscript"/>
        <sz val="10"/>
        <color indexed="8"/>
        <rFont val="Arial"/>
        <family val="2"/>
      </rPr>
      <t>(-0,14504)</t>
    </r>
    <r>
      <rPr>
        <sz val="10"/>
        <color indexed="8"/>
        <rFont val="Arial"/>
        <family val="2"/>
      </rPr>
      <t xml:space="preserve"> x f</t>
    </r>
    <r>
      <rPr>
        <vertAlign val="subscript"/>
        <sz val="10"/>
        <color indexed="8"/>
        <rFont val="Arial"/>
        <family val="2"/>
      </rPr>
      <t>P</t>
    </r>
    <r>
      <rPr>
        <sz val="10"/>
        <color indexed="8"/>
        <rFont val="Arial"/>
        <family val="2"/>
      </rPr>
      <t>]</t>
    </r>
  </si>
  <si>
    <t>Druckleitung (Vakuum, etc.)</t>
  </si>
  <si>
    <t>Versickerungsanlagen (offene, grüne Mulden)</t>
  </si>
  <si>
    <t>Versickerungsanlagen mit Vorreinigung, komb. Unterfluranlagen</t>
  </si>
  <si>
    <t>Sonderbauwerke (Pumpwerk, Mischwasserbehälter, Regenentlastung, Düker)</t>
  </si>
  <si>
    <t>Retentionsbecken, offene grüne Mulden</t>
  </si>
  <si>
    <t>Retensionsbecken: Unterfluranlagen, Retensionsfilterbecken</t>
  </si>
  <si>
    <t>Kläranlagen bis 500 EW, Fertigprodukt</t>
  </si>
  <si>
    <t>Pumpstationen</t>
  </si>
  <si>
    <t>Lineare Maßnahmen (Dämme, Mauern, Deckwerk etc.)… nach Regelprofilen</t>
  </si>
  <si>
    <t>Gewässerumgestaltungen (Sohleintiefungen, Strukturverbesserungen)</t>
  </si>
  <si>
    <t>Sohlrampe / -schwellen</t>
  </si>
  <si>
    <t>Wehre, Wasserfassungen, Fischwanderhilfen</t>
  </si>
  <si>
    <t>Druckrohrleitungen, Stollen</t>
  </si>
  <si>
    <t>Flusskraftwerke</t>
  </si>
  <si>
    <t xml:space="preserve">Gerinne </t>
  </si>
  <si>
    <t>Flächenhafter Erdbau mit unterschiedl. Schütthöhen der Materialien</t>
  </si>
  <si>
    <r>
      <t>Faktor aus Bewertungspunkten f</t>
    </r>
    <r>
      <rPr>
        <vertAlign val="subscript"/>
        <sz val="10"/>
        <rFont val="Arial"/>
        <family val="2"/>
      </rPr>
      <t>P</t>
    </r>
    <r>
      <rPr>
        <sz val="10"/>
        <rFont val="Arial"/>
        <family val="2"/>
      </rPr>
      <t xml:space="preserve"> [aus Tabelle, nach Auswahl von</t>
    </r>
    <r>
      <rPr>
        <i/>
        <sz val="10"/>
        <rFont val="Arial"/>
        <family val="2"/>
      </rPr>
      <t xml:space="preserve"> (A1)</t>
    </r>
    <r>
      <rPr>
        <sz val="10"/>
        <rFont val="Arial"/>
        <family val="2"/>
      </rPr>
      <t>]</t>
    </r>
  </si>
  <si>
    <t>13 bis 43</t>
  </si>
  <si>
    <t>gering      durchschnitt.      hoch</t>
  </si>
  <si>
    <t xml:space="preserve">           Mitwirkung an der Vergabe</t>
  </si>
  <si>
    <t>LPH 7 Begleitung der Bauausführung</t>
  </si>
  <si>
    <r>
      <t>Prozentsatz der beauftragten LPH (f</t>
    </r>
    <r>
      <rPr>
        <vertAlign val="subscript"/>
        <sz val="10"/>
        <rFont val="Arial"/>
        <family val="2"/>
      </rPr>
      <t>LPH</t>
    </r>
    <r>
      <rPr>
        <sz val="10"/>
        <rFont val="Arial"/>
        <family val="2"/>
      </rPr>
      <t>)</t>
    </r>
  </si>
  <si>
    <r>
      <t>Faktor aus Bewertungspunkten f</t>
    </r>
    <r>
      <rPr>
        <vertAlign val="subscript"/>
        <sz val="10"/>
        <rFont val="Arial"/>
        <family val="2"/>
      </rPr>
      <t>P</t>
    </r>
    <r>
      <rPr>
        <sz val="10"/>
        <rFont val="Arial"/>
        <family val="2"/>
      </rPr>
      <t>[aus Tabelle, nach Auswahl von</t>
    </r>
    <r>
      <rPr>
        <i/>
        <sz val="10"/>
        <rFont val="Arial"/>
        <family val="2"/>
      </rPr>
      <t xml:space="preserve"> (A1)</t>
    </r>
    <r>
      <rPr>
        <sz val="10"/>
        <rFont val="Arial"/>
        <family val="2"/>
      </rPr>
      <t>]</t>
    </r>
  </si>
  <si>
    <t>LPH 1 Grundlagenanalyse</t>
  </si>
  <si>
    <t xml:space="preserve">            Mitwirkung an der Vergabe</t>
  </si>
  <si>
    <t xml:space="preserve">          Mitwirkung an der Vergabe</t>
  </si>
  <si>
    <r>
      <rPr>
        <b/>
        <sz val="8"/>
        <color rgb="FF000000"/>
        <rFont val="Arial"/>
        <family val="2"/>
      </rPr>
      <t xml:space="preserve">Wasserwirtschaft </t>
    </r>
    <r>
      <rPr>
        <sz val="8"/>
        <color indexed="8"/>
        <rFont val="Arial"/>
        <family val="2"/>
      </rPr>
      <t xml:space="preserve">
nach VM.WW.2023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</si>
</sst>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42" formatCode="_-&quot;€&quot;\ * #,##0_-;\-&quot;€&quot;\ * #,##0_-;_-&quot;€&quot;\ * &quot;-&quot;_-;_-@_-"/>
    <numFmt numFmtId="44" formatCode="_-&quot;€&quot;\ * #,##0.00_-;\-&quot;€&quot;\ * #,##0.00_-;_-&quot;€&quot;\ * &quot;-&quot;??_-;_-@_-"/>
    <numFmt numFmtId="43" formatCode="_-* #,##0.00_-;\-* #,##0.00_-;_-* &quot;-&quot;??_-;_-@_-"/>
    <numFmt numFmtId="164" formatCode="#"/>
    <numFmt numFmtId="165" formatCode="&quot;.&quot;0#"/>
    <numFmt numFmtId="166" formatCode="0.000%"/>
    <numFmt numFmtId="167" formatCode="#,##0&quot; öS&quot;"/>
    <numFmt numFmtId="168" formatCode="#,##0&quot; €&quot;"/>
    <numFmt numFmtId="169" formatCode="#,##0.00000"/>
    <numFmt numFmtId="170" formatCode="_-* #,##0.0000_-;\-* #,##0.0000_-;_-* &quot;-&quot;??_-;_-@_-"/>
    <numFmt numFmtId="171" formatCode="#,##0.0000"/>
    <numFmt numFmtId="172" formatCode="0.0%"/>
    <numFmt numFmtId="173" formatCode="#,##0\ &quot;h&quot;"/>
    <numFmt numFmtId="174" formatCode="#,##0.00\ &quot;€/h&quot;"/>
    <numFmt numFmtId="175" formatCode="0.0000%"/>
    <numFmt numFmtId="176" formatCode="0.0000"/>
    <numFmt numFmtId="177" formatCode="0.000"/>
    <numFmt numFmtId="178" formatCode="0.00000"/>
  </numFmts>
  <fonts count="71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0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indexed="9"/>
      <name val="Arial"/>
      <family val="2"/>
    </font>
    <font>
      <vertAlign val="subscript"/>
      <sz val="10"/>
      <name val="Arial"/>
      <family val="2"/>
    </font>
    <font>
      <sz val="10"/>
      <name val="Arial"/>
      <family val="2"/>
    </font>
    <font>
      <b/>
      <sz val="12"/>
      <color indexed="8"/>
      <name val="Arial"/>
      <family val="2"/>
    </font>
    <font>
      <sz val="7"/>
      <color indexed="8"/>
      <name val="Arial"/>
      <family val="2"/>
    </font>
    <font>
      <b/>
      <sz val="13"/>
      <color indexed="9"/>
      <name val="Arial"/>
      <family val="2"/>
    </font>
    <font>
      <sz val="8"/>
      <color indexed="8"/>
      <name val="Arial"/>
      <family val="2"/>
    </font>
    <font>
      <b/>
      <sz val="13"/>
      <name val="Arial"/>
      <family val="2"/>
    </font>
    <font>
      <b/>
      <sz val="8"/>
      <name val="Arial"/>
      <family val="2"/>
    </font>
    <font>
      <i/>
      <sz val="9"/>
      <name val="Arial"/>
      <family val="2"/>
    </font>
    <font>
      <i/>
      <sz val="10"/>
      <color indexed="8"/>
      <name val="Arial"/>
      <family val="2"/>
    </font>
    <font>
      <b/>
      <sz val="11"/>
      <color indexed="8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i/>
      <sz val="9"/>
      <color indexed="8"/>
      <name val="Arial"/>
      <family val="2"/>
    </font>
    <font>
      <sz val="26"/>
      <name val="Arial"/>
      <family val="2"/>
    </font>
    <font>
      <sz val="16"/>
      <color indexed="8"/>
      <name val="Arial"/>
      <family val="2"/>
    </font>
    <font>
      <vertAlign val="superscript"/>
      <sz val="16"/>
      <color indexed="8"/>
      <name val="Arial"/>
      <family val="2"/>
    </font>
    <font>
      <vertAlign val="subscript"/>
      <sz val="16"/>
      <color indexed="8"/>
      <name val="Arial"/>
      <family val="2"/>
    </font>
    <font>
      <sz val="20"/>
      <color indexed="8"/>
      <name val="Arial"/>
      <family val="2"/>
    </font>
    <font>
      <b/>
      <vertAlign val="subscript"/>
      <sz val="12"/>
      <name val="Arial"/>
      <family val="2"/>
    </font>
    <font>
      <vertAlign val="superscript"/>
      <sz val="20"/>
      <color indexed="8"/>
      <name val="Arial"/>
      <family val="2"/>
    </font>
    <font>
      <vertAlign val="subscript"/>
      <sz val="20"/>
      <color indexed="8"/>
      <name val="Arial"/>
      <family val="2"/>
    </font>
    <font>
      <b/>
      <vertAlign val="subscript"/>
      <sz val="10"/>
      <name val="Arial"/>
      <family val="2"/>
    </font>
    <font>
      <vertAlign val="subscript"/>
      <sz val="10"/>
      <color indexed="8"/>
      <name val="Arial"/>
      <family val="2"/>
    </font>
    <font>
      <vertAlign val="superscript"/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theme="0" tint="-0.499984740745262"/>
      <name val="Arial"/>
      <family val="2"/>
    </font>
    <font>
      <sz val="10"/>
      <color theme="0" tint="-0.34998626667073579"/>
      <name val="Arial"/>
      <family val="2"/>
    </font>
    <font>
      <sz val="10"/>
      <color theme="0" tint="-0.24994659260841701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8"/>
      <color theme="0"/>
      <name val="Arial"/>
      <family val="2"/>
    </font>
    <font>
      <b/>
      <sz val="13"/>
      <color theme="0"/>
      <name val="Calibri"/>
      <family val="2"/>
    </font>
    <font>
      <b/>
      <sz val="13"/>
      <color theme="0"/>
      <name val="Arial"/>
      <family val="2"/>
    </font>
    <font>
      <sz val="9"/>
      <color theme="0" tint="-0.499984740745262"/>
      <name val="Arial"/>
      <family val="2"/>
    </font>
    <font>
      <sz val="10"/>
      <color theme="0" tint="-0.249977111117893"/>
      <name val="Arial"/>
      <family val="2"/>
    </font>
    <font>
      <sz val="9"/>
      <color theme="0" tint="-0.249977111117893"/>
      <name val="Arial"/>
      <family val="2"/>
    </font>
    <font>
      <sz val="20"/>
      <color rgb="FF000000"/>
      <name val="Arial"/>
      <family val="2"/>
    </font>
    <font>
      <sz val="10"/>
      <color rgb="FF000000"/>
      <name val="Arial"/>
      <family val="2"/>
    </font>
    <font>
      <sz val="16"/>
      <color rgb="FF000000"/>
      <name val="Arial"/>
      <family val="2"/>
    </font>
    <font>
      <i/>
      <sz val="10"/>
      <name val="Arial"/>
      <family val="2"/>
    </font>
    <font>
      <sz val="8"/>
      <color theme="1" tint="0.499984740745262"/>
      <name val="Arial"/>
      <family val="2"/>
    </font>
    <font>
      <b/>
      <sz val="8"/>
      <color rgb="FF000000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A5A5A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AEFC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89">
    <border>
      <left/>
      <right/>
      <top/>
      <bottom/>
      <diagonal/>
    </border>
    <border>
      <left style="hair">
        <color indexed="23"/>
      </left>
      <right style="hair">
        <color indexed="23"/>
      </right>
      <top style="hair">
        <color indexed="23"/>
      </top>
      <bottom style="hair">
        <color indexed="23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theme="0" tint="-0.14996795556505021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/>
      <top style="thin">
        <color theme="0"/>
      </top>
      <bottom style="hair">
        <color indexed="64"/>
      </bottom>
      <diagonal/>
    </border>
    <border>
      <left/>
      <right style="thin">
        <color theme="0"/>
      </right>
      <top/>
      <bottom/>
      <diagonal/>
    </border>
    <border>
      <left style="medium">
        <color indexed="64"/>
      </left>
      <right style="thin">
        <color theme="0" tint="-0.24994659260841701"/>
      </right>
      <top style="thin">
        <color indexed="64"/>
      </top>
      <bottom style="medium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medium">
        <color indexed="64"/>
      </bottom>
      <diagonal/>
    </border>
    <border>
      <left style="thin">
        <color theme="0" tint="-0.24994659260841701"/>
      </left>
      <right/>
      <top style="thin">
        <color indexed="64"/>
      </top>
      <bottom style="medium">
        <color indexed="64"/>
      </bottom>
      <diagonal/>
    </border>
    <border>
      <left style="medium">
        <color theme="1"/>
      </left>
      <right style="thin">
        <color theme="0" tint="-0.24994659260841701"/>
      </right>
      <top style="thin">
        <color indexed="64"/>
      </top>
      <bottom style="medium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theme="0" tint="-0.24994659260841701"/>
      </right>
      <top style="medium">
        <color indexed="64"/>
      </top>
      <bottom style="medium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indexed="64"/>
      </top>
      <bottom style="medium">
        <color indexed="64"/>
      </bottom>
      <diagonal/>
    </border>
    <border>
      <left style="thin">
        <color theme="0" tint="-0.24994659260841701"/>
      </left>
      <right/>
      <top style="medium">
        <color indexed="64"/>
      </top>
      <bottom style="medium">
        <color indexed="64"/>
      </bottom>
      <diagonal/>
    </border>
    <border>
      <left style="medium">
        <color theme="1"/>
      </left>
      <right style="thin">
        <color theme="0" tint="-0.2499465926084170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medium">
        <color indexed="64"/>
      </top>
      <bottom style="thin">
        <color theme="0" tint="-0.24994659260841701"/>
      </bottom>
      <diagonal/>
    </border>
    <border>
      <left style="medium">
        <color theme="1"/>
      </left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medium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theme="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 style="medium">
        <color theme="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medium">
        <color indexed="64"/>
      </left>
      <right style="thin">
        <color theme="0" tint="-0.24994659260841701"/>
      </right>
      <top style="thin">
        <color theme="0" tint="-0.24994659260841701"/>
      </top>
      <bottom style="medium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medium">
        <color indexed="64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medium">
        <color indexed="64"/>
      </bottom>
      <diagonal/>
    </border>
    <border>
      <left style="medium">
        <color theme="1"/>
      </left>
      <right style="thin">
        <color theme="0" tint="-0.24994659260841701"/>
      </right>
      <top style="thin">
        <color theme="0" tint="-0.24994659260841701"/>
      </top>
      <bottom style="medium">
        <color indexed="64"/>
      </bottom>
      <diagonal/>
    </border>
    <border>
      <left style="thin">
        <color theme="0" tint="-0.24994659260841701"/>
      </left>
      <right/>
      <top style="medium">
        <color indexed="64"/>
      </top>
      <bottom style="medium">
        <color theme="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/>
      <top style="medium">
        <color theme="1"/>
      </top>
      <bottom/>
      <diagonal/>
    </border>
    <border>
      <left style="thin">
        <color theme="0" tint="-0.24994659260841701"/>
      </left>
      <right/>
      <top style="thin">
        <color theme="1"/>
      </top>
      <bottom style="medium">
        <color theme="1"/>
      </bottom>
      <diagonal/>
    </border>
    <border>
      <left style="thin">
        <color theme="0" tint="-0.24994659260841701"/>
      </left>
      <right/>
      <top style="medium">
        <color theme="1"/>
      </top>
      <bottom style="medium">
        <color theme="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theme="0" tint="-0.24994659260841701"/>
      </left>
      <right/>
      <top/>
      <bottom/>
      <diagonal/>
    </border>
    <border>
      <left/>
      <right/>
      <top style="medium">
        <color theme="1"/>
      </top>
      <bottom style="medium">
        <color theme="1"/>
      </bottom>
      <diagonal/>
    </border>
    <border>
      <left style="thin">
        <color theme="0" tint="-0.24994659260841701"/>
      </left>
      <right/>
      <top style="medium">
        <color theme="1"/>
      </top>
      <bottom style="thin">
        <color theme="0" tint="-0.24994659260841701"/>
      </bottom>
      <diagonal/>
    </border>
    <border>
      <left/>
      <right/>
      <top style="dotted">
        <color theme="0" tint="-4.9989318521683403E-2"/>
      </top>
      <bottom/>
      <diagonal/>
    </border>
    <border>
      <left/>
      <right/>
      <top style="thin">
        <color theme="0"/>
      </top>
      <bottom/>
      <diagonal/>
    </border>
  </borders>
  <cellStyleXfs count="42">
    <xf numFmtId="0" fontId="0" fillId="0" borderId="0"/>
    <xf numFmtId="0" fontId="38" fillId="3" borderId="0" applyNumberFormat="0" applyBorder="0" applyAlignment="0" applyProtection="0"/>
    <xf numFmtId="0" fontId="38" fillId="4" borderId="0" applyNumberFormat="0" applyBorder="0" applyAlignment="0" applyProtection="0"/>
    <xf numFmtId="0" fontId="38" fillId="5" borderId="0" applyNumberFormat="0" applyBorder="0" applyAlignment="0" applyProtection="0"/>
    <xf numFmtId="0" fontId="38" fillId="6" borderId="0" applyNumberFormat="0" applyBorder="0" applyAlignment="0" applyProtection="0"/>
    <xf numFmtId="0" fontId="38" fillId="7" borderId="0" applyNumberFormat="0" applyBorder="0" applyAlignment="0" applyProtection="0"/>
    <xf numFmtId="0" fontId="38" fillId="8" borderId="0" applyNumberFormat="0" applyBorder="0" applyAlignment="0" applyProtection="0"/>
    <xf numFmtId="0" fontId="39" fillId="9" borderId="36" applyNumberFormat="0" applyAlignment="0" applyProtection="0"/>
    <xf numFmtId="0" fontId="40" fillId="9" borderId="37" applyNumberFormat="0" applyAlignment="0" applyProtection="0"/>
    <xf numFmtId="43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41" fillId="10" borderId="37" applyNumberFormat="0" applyAlignment="0" applyProtection="0"/>
    <xf numFmtId="0" fontId="42" fillId="0" borderId="38" applyNumberFormat="0" applyFill="0" applyAlignment="0" applyProtection="0"/>
    <xf numFmtId="0" fontId="43" fillId="0" borderId="0" applyNumberFormat="0" applyFill="0" applyBorder="0" applyAlignment="0" applyProtection="0"/>
    <xf numFmtId="44" fontId="2" fillId="0" borderId="0" applyFont="0" applyFill="0" applyBorder="0" applyAlignment="0" applyProtection="0"/>
    <xf numFmtId="3" fontId="5" fillId="11" borderId="1"/>
    <xf numFmtId="0" fontId="44" fillId="12" borderId="0" applyNumberFormat="0" applyBorder="0" applyAlignment="0" applyProtection="0"/>
    <xf numFmtId="0" fontId="12" fillId="0" borderId="0" applyFont="0" applyFill="0" applyBorder="0" applyAlignment="0" applyProtection="0"/>
    <xf numFmtId="0" fontId="45" fillId="13" borderId="0" applyNumberFormat="0" applyBorder="0" applyAlignment="0" applyProtection="0"/>
    <xf numFmtId="0" fontId="37" fillId="14" borderId="39" applyNumberFormat="0" applyFont="0" applyAlignment="0" applyProtection="0"/>
    <xf numFmtId="9" fontId="37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46" fillId="15" borderId="0" applyNumberFormat="0" applyBorder="0" applyAlignment="0" applyProtection="0"/>
    <xf numFmtId="0" fontId="37" fillId="0" borderId="0"/>
    <xf numFmtId="0" fontId="2" fillId="0" borderId="0"/>
    <xf numFmtId="0" fontId="4" fillId="0" borderId="0"/>
    <xf numFmtId="0" fontId="37" fillId="0" borderId="0"/>
    <xf numFmtId="0" fontId="2" fillId="0" borderId="0"/>
    <xf numFmtId="0" fontId="2" fillId="0" borderId="0"/>
    <xf numFmtId="0" fontId="12" fillId="0" borderId="0"/>
    <xf numFmtId="0" fontId="7" fillId="0" borderId="0"/>
    <xf numFmtId="0" fontId="47" fillId="0" borderId="0" applyNumberFormat="0" applyFill="0" applyBorder="0" applyAlignment="0" applyProtection="0"/>
    <xf numFmtId="0" fontId="48" fillId="0" borderId="40" applyNumberFormat="0" applyFill="0" applyAlignment="0" applyProtection="0"/>
    <xf numFmtId="0" fontId="49" fillId="0" borderId="41" applyNumberFormat="0" applyFill="0" applyAlignment="0" applyProtection="0"/>
    <xf numFmtId="0" fontId="50" fillId="0" borderId="42" applyNumberFormat="0" applyFill="0" applyAlignment="0" applyProtection="0"/>
    <xf numFmtId="0" fontId="50" fillId="0" borderId="0" applyNumberFormat="0" applyFill="0" applyBorder="0" applyAlignment="0" applyProtection="0"/>
    <xf numFmtId="0" fontId="51" fillId="0" borderId="43" applyNumberFormat="0" applyFill="0" applyAlignment="0" applyProtection="0"/>
    <xf numFmtId="0" fontId="52" fillId="0" borderId="0" applyNumberFormat="0" applyFill="0" applyBorder="0" applyAlignment="0" applyProtection="0"/>
    <xf numFmtId="0" fontId="53" fillId="16" borderId="44" applyNumberFormat="0" applyAlignment="0" applyProtection="0"/>
  </cellStyleXfs>
  <cellXfs count="369">
    <xf numFmtId="0" fontId="0" fillId="0" borderId="0" xfId="0"/>
    <xf numFmtId="0" fontId="5" fillId="0" borderId="0" xfId="33" applyFont="1"/>
    <xf numFmtId="0" fontId="6" fillId="0" borderId="0" xfId="33" applyFont="1" applyAlignment="1">
      <alignment vertical="center"/>
    </xf>
    <xf numFmtId="1" fontId="5" fillId="0" borderId="0" xfId="33" applyNumberFormat="1" applyFont="1" applyAlignment="1">
      <alignment horizontal="left"/>
    </xf>
    <xf numFmtId="164" fontId="5" fillId="0" borderId="0" xfId="33" applyNumberFormat="1" applyFont="1" applyAlignment="1">
      <alignment horizontal="left"/>
    </xf>
    <xf numFmtId="165" fontId="5" fillId="0" borderId="0" xfId="33" applyNumberFormat="1" applyFont="1" applyAlignment="1">
      <alignment horizontal="left"/>
    </xf>
    <xf numFmtId="0" fontId="6" fillId="0" borderId="0" xfId="33" applyFont="1" applyAlignment="1">
      <alignment horizontal="left"/>
    </xf>
    <xf numFmtId="10" fontId="5" fillId="0" borderId="0" xfId="33" applyNumberFormat="1" applyFont="1" applyAlignment="1">
      <alignment horizontal="right"/>
    </xf>
    <xf numFmtId="3" fontId="5" fillId="0" borderId="0" xfId="33" applyNumberFormat="1" applyFont="1" applyAlignment="1">
      <alignment horizontal="right"/>
    </xf>
    <xf numFmtId="0" fontId="13" fillId="0" borderId="0" xfId="33" applyFont="1" applyAlignment="1">
      <alignment vertical="center"/>
    </xf>
    <xf numFmtId="0" fontId="14" fillId="0" borderId="0" xfId="33" applyFont="1" applyAlignment="1">
      <alignment vertical="center"/>
    </xf>
    <xf numFmtId="10" fontId="14" fillId="0" borderId="0" xfId="33" applyNumberFormat="1" applyFont="1" applyAlignment="1">
      <alignment horizontal="center" vertical="center"/>
    </xf>
    <xf numFmtId="1" fontId="5" fillId="0" borderId="0" xfId="33" applyNumberFormat="1" applyFont="1" applyAlignment="1">
      <alignment horizontal="center"/>
    </xf>
    <xf numFmtId="0" fontId="15" fillId="0" borderId="0" xfId="33" applyFont="1"/>
    <xf numFmtId="0" fontId="5" fillId="0" borderId="0" xfId="33" applyFont="1" applyAlignment="1">
      <alignment vertical="top"/>
    </xf>
    <xf numFmtId="0" fontId="6" fillId="0" borderId="0" xfId="33" applyFont="1" applyAlignment="1">
      <alignment vertical="top"/>
    </xf>
    <xf numFmtId="0" fontId="2" fillId="0" borderId="0" xfId="30" applyAlignment="1">
      <alignment vertical="center"/>
    </xf>
    <xf numFmtId="0" fontId="2" fillId="0" borderId="2" xfId="30" applyBorder="1" applyAlignment="1">
      <alignment vertical="center"/>
    </xf>
    <xf numFmtId="0" fontId="2" fillId="0" borderId="3" xfId="30" applyBorder="1" applyAlignment="1">
      <alignment vertical="center"/>
    </xf>
    <xf numFmtId="0" fontId="2" fillId="0" borderId="2" xfId="30" applyBorder="1"/>
    <xf numFmtId="3" fontId="5" fillId="0" borderId="0" xfId="33" applyNumberFormat="1" applyFont="1"/>
    <xf numFmtId="0" fontId="2" fillId="0" borderId="0" xfId="30"/>
    <xf numFmtId="0" fontId="2" fillId="0" borderId="0" xfId="30" applyAlignment="1">
      <alignment horizontal="right"/>
    </xf>
    <xf numFmtId="166" fontId="2" fillId="0" borderId="0" xfId="30" applyNumberFormat="1"/>
    <xf numFmtId="167" fontId="7" fillId="0" borderId="0" xfId="30" applyNumberFormat="1" applyFont="1"/>
    <xf numFmtId="10" fontId="2" fillId="0" borderId="0" xfId="30" applyNumberFormat="1" applyAlignment="1">
      <alignment horizontal="right"/>
    </xf>
    <xf numFmtId="169" fontId="2" fillId="0" borderId="0" xfId="30" applyNumberFormat="1" applyAlignment="1">
      <alignment vertical="center"/>
    </xf>
    <xf numFmtId="3" fontId="14" fillId="0" borderId="0" xfId="33" applyNumberFormat="1" applyFont="1" applyAlignment="1">
      <alignment horizontal="center" vertical="center"/>
    </xf>
    <xf numFmtId="10" fontId="5" fillId="0" borderId="0" xfId="33" applyNumberFormat="1" applyFont="1"/>
    <xf numFmtId="0" fontId="8" fillId="0" borderId="0" xfId="33" applyFont="1"/>
    <xf numFmtId="3" fontId="8" fillId="0" borderId="0" xfId="33" applyNumberFormat="1" applyFont="1"/>
    <xf numFmtId="0" fontId="5" fillId="0" borderId="2" xfId="33" applyFont="1" applyBorder="1"/>
    <xf numFmtId="0" fontId="5" fillId="0" borderId="3" xfId="33" applyFont="1" applyBorder="1"/>
    <xf numFmtId="0" fontId="5" fillId="0" borderId="0" xfId="33" applyFont="1" applyAlignment="1">
      <alignment horizontal="left"/>
    </xf>
    <xf numFmtId="3" fontId="5" fillId="0" borderId="0" xfId="33" applyNumberFormat="1" applyFont="1" applyAlignment="1">
      <alignment horizontal="left" wrapText="1"/>
    </xf>
    <xf numFmtId="0" fontId="3" fillId="0" borderId="0" xfId="12" applyFont="1" applyFill="1" applyBorder="1" applyAlignment="1">
      <alignment horizontal="center" vertical="center"/>
    </xf>
    <xf numFmtId="0" fontId="6" fillId="0" borderId="2" xfId="33" applyFont="1" applyBorder="1" applyAlignment="1">
      <alignment horizontal="left"/>
    </xf>
    <xf numFmtId="0" fontId="6" fillId="0" borderId="3" xfId="33" applyFont="1" applyBorder="1" applyAlignment="1">
      <alignment horizontal="left"/>
    </xf>
    <xf numFmtId="10" fontId="16" fillId="0" borderId="0" xfId="33" applyNumberFormat="1" applyFont="1" applyAlignment="1">
      <alignment horizontal="left" wrapText="1"/>
    </xf>
    <xf numFmtId="3" fontId="8" fillId="0" borderId="0" xfId="33" applyNumberFormat="1" applyFont="1" applyAlignment="1">
      <alignment horizontal="right"/>
    </xf>
    <xf numFmtId="3" fontId="15" fillId="0" borderId="0" xfId="33" applyNumberFormat="1" applyFont="1" applyAlignment="1">
      <alignment horizontal="right"/>
    </xf>
    <xf numFmtId="168" fontId="2" fillId="0" borderId="0" xfId="30" applyNumberFormat="1"/>
    <xf numFmtId="168" fontId="7" fillId="0" borderId="0" xfId="30" applyNumberFormat="1" applyFont="1"/>
    <xf numFmtId="9" fontId="2" fillId="0" borderId="0" xfId="30" applyNumberFormat="1" applyAlignment="1">
      <alignment horizontal="center"/>
    </xf>
    <xf numFmtId="166" fontId="2" fillId="0" borderId="0" xfId="30" applyNumberFormat="1" applyAlignment="1">
      <alignment horizontal="left"/>
    </xf>
    <xf numFmtId="0" fontId="2" fillId="0" borderId="4" xfId="30" applyBorder="1"/>
    <xf numFmtId="0" fontId="2" fillId="0" borderId="4" xfId="30" applyBorder="1" applyAlignment="1">
      <alignment horizontal="right"/>
    </xf>
    <xf numFmtId="166" fontId="2" fillId="0" borderId="4" xfId="30" applyNumberFormat="1" applyBorder="1"/>
    <xf numFmtId="0" fontId="1" fillId="0" borderId="0" xfId="30" applyFont="1"/>
    <xf numFmtId="0" fontId="1" fillId="0" borderId="0" xfId="30" applyFont="1" applyAlignment="1">
      <alignment horizontal="right"/>
    </xf>
    <xf numFmtId="166" fontId="1" fillId="0" borderId="0" xfId="30" applyNumberFormat="1" applyFont="1"/>
    <xf numFmtId="167" fontId="7" fillId="0" borderId="4" xfId="30" applyNumberFormat="1" applyFont="1" applyBorder="1"/>
    <xf numFmtId="0" fontId="17" fillId="17" borderId="0" xfId="33" applyFont="1" applyFill="1"/>
    <xf numFmtId="0" fontId="17" fillId="0" borderId="0" xfId="33" applyFont="1"/>
    <xf numFmtId="9" fontId="2" fillId="0" borderId="4" xfId="30" applyNumberFormat="1" applyBorder="1" applyAlignment="1">
      <alignment horizontal="center"/>
    </xf>
    <xf numFmtId="3" fontId="13" fillId="0" borderId="0" xfId="33" applyNumberFormat="1" applyFont="1" applyAlignment="1">
      <alignment vertical="center"/>
    </xf>
    <xf numFmtId="10" fontId="14" fillId="0" borderId="0" xfId="33" applyNumberFormat="1" applyFont="1" applyAlignment="1">
      <alignment horizontal="right" vertical="center"/>
    </xf>
    <xf numFmtId="9" fontId="1" fillId="17" borderId="0" xfId="33" applyNumberFormat="1" applyFont="1" applyFill="1"/>
    <xf numFmtId="0" fontId="6" fillId="0" borderId="45" xfId="33" applyFont="1" applyBorder="1" applyAlignment="1">
      <alignment vertical="center"/>
    </xf>
    <xf numFmtId="0" fontId="13" fillId="0" borderId="2" xfId="33" applyFont="1" applyBorder="1" applyAlignment="1">
      <alignment vertical="center"/>
    </xf>
    <xf numFmtId="0" fontId="6" fillId="0" borderId="2" xfId="33" applyFont="1" applyBorder="1" applyAlignment="1">
      <alignment vertical="center"/>
    </xf>
    <xf numFmtId="164" fontId="9" fillId="17" borderId="45" xfId="33" applyNumberFormat="1" applyFont="1" applyFill="1" applyBorder="1" applyAlignment="1">
      <alignment horizontal="left" vertical="center"/>
    </xf>
    <xf numFmtId="0" fontId="9" fillId="17" borderId="45" xfId="33" applyFont="1" applyFill="1" applyBorder="1" applyAlignment="1">
      <alignment vertical="center"/>
    </xf>
    <xf numFmtId="9" fontId="5" fillId="0" borderId="46" xfId="33" applyNumberFormat="1" applyFont="1" applyBorder="1" applyAlignment="1">
      <alignment horizontal="right"/>
    </xf>
    <xf numFmtId="3" fontId="14" fillId="0" borderId="0" xfId="33" applyNumberFormat="1" applyFont="1" applyAlignment="1">
      <alignment horizontal="right" vertical="center"/>
    </xf>
    <xf numFmtId="42" fontId="1" fillId="17" borderId="0" xfId="33" applyNumberFormat="1" applyFont="1" applyFill="1" applyAlignment="1">
      <alignment horizontal="right"/>
    </xf>
    <xf numFmtId="42" fontId="2" fillId="0" borderId="0" xfId="30" applyNumberFormat="1"/>
    <xf numFmtId="42" fontId="1" fillId="0" borderId="0" xfId="30" applyNumberFormat="1" applyFont="1"/>
    <xf numFmtId="42" fontId="2" fillId="0" borderId="4" xfId="30" applyNumberFormat="1" applyBorder="1"/>
    <xf numFmtId="0" fontId="1" fillId="17" borderId="0" xfId="30" applyFont="1" applyFill="1"/>
    <xf numFmtId="0" fontId="1" fillId="17" borderId="0" xfId="30" applyFont="1" applyFill="1" applyAlignment="1">
      <alignment horizontal="right"/>
    </xf>
    <xf numFmtId="166" fontId="1" fillId="17" borderId="0" xfId="30" applyNumberFormat="1" applyFont="1" applyFill="1"/>
    <xf numFmtId="0" fontId="2" fillId="17" borderId="0" xfId="30" applyFill="1"/>
    <xf numFmtId="168" fontId="18" fillId="17" borderId="0" xfId="30" applyNumberFormat="1" applyFont="1" applyFill="1"/>
    <xf numFmtId="42" fontId="1" fillId="17" borderId="0" xfId="30" applyNumberFormat="1" applyFont="1" applyFill="1"/>
    <xf numFmtId="9" fontId="5" fillId="18" borderId="47" xfId="33" applyNumberFormat="1" applyFont="1" applyFill="1" applyBorder="1" applyAlignment="1" applyProtection="1">
      <alignment horizontal="right"/>
      <protection locked="0"/>
    </xf>
    <xf numFmtId="9" fontId="5" fillId="18" borderId="46" xfId="33" applyNumberFormat="1" applyFont="1" applyFill="1" applyBorder="1" applyAlignment="1" applyProtection="1">
      <alignment horizontal="right"/>
      <protection locked="0"/>
    </xf>
    <xf numFmtId="9" fontId="6" fillId="0" borderId="46" xfId="33" applyNumberFormat="1" applyFont="1" applyBorder="1" applyAlignment="1">
      <alignment horizontal="right"/>
    </xf>
    <xf numFmtId="0" fontId="9" fillId="0" borderId="0" xfId="33" applyFont="1" applyAlignment="1">
      <alignment horizontal="left"/>
    </xf>
    <xf numFmtId="9" fontId="5" fillId="0" borderId="0" xfId="33" applyNumberFormat="1" applyFont="1"/>
    <xf numFmtId="9" fontId="2" fillId="17" borderId="0" xfId="30" applyNumberFormat="1" applyFill="1"/>
    <xf numFmtId="0" fontId="5" fillId="0" borderId="0" xfId="33" applyFont="1" applyAlignment="1">
      <alignment vertical="center"/>
    </xf>
    <xf numFmtId="1" fontId="3" fillId="18" borderId="2" xfId="12" applyNumberFormat="1" applyFont="1" applyFill="1" applyBorder="1" applyAlignment="1" applyProtection="1">
      <alignment horizontal="center" vertical="center"/>
      <protection locked="0"/>
    </xf>
    <xf numFmtId="1" fontId="3" fillId="18" borderId="3" xfId="12" applyNumberFormat="1" applyFont="1" applyFill="1" applyBorder="1" applyAlignment="1" applyProtection="1">
      <alignment horizontal="center" vertical="center"/>
      <protection locked="0"/>
    </xf>
    <xf numFmtId="1" fontId="5" fillId="18" borderId="0" xfId="12" applyNumberFormat="1" applyFont="1" applyFill="1" applyBorder="1" applyAlignment="1" applyProtection="1">
      <alignment horizontal="center" vertical="center"/>
      <protection locked="0"/>
    </xf>
    <xf numFmtId="0" fontId="54" fillId="0" borderId="0" xfId="33" applyFont="1"/>
    <xf numFmtId="42" fontId="8" fillId="0" borderId="0" xfId="33" applyNumberFormat="1" applyFont="1"/>
    <xf numFmtId="42" fontId="8" fillId="0" borderId="0" xfId="33" applyNumberFormat="1" applyFont="1" applyAlignment="1">
      <alignment horizontal="right"/>
    </xf>
    <xf numFmtId="42" fontId="8" fillId="17" borderId="45" xfId="33" applyNumberFormat="1" applyFont="1" applyFill="1" applyBorder="1"/>
    <xf numFmtId="3" fontId="6" fillId="0" borderId="0" xfId="33" applyNumberFormat="1" applyFont="1" applyAlignment="1">
      <alignment vertical="top" wrapText="1"/>
    </xf>
    <xf numFmtId="0" fontId="1" fillId="17" borderId="4" xfId="31" applyFont="1" applyFill="1" applyBorder="1" applyAlignment="1">
      <alignment vertical="center"/>
    </xf>
    <xf numFmtId="0" fontId="2" fillId="17" borderId="4" xfId="31" applyFill="1" applyBorder="1" applyAlignment="1">
      <alignment horizontal="right" vertical="center"/>
    </xf>
    <xf numFmtId="0" fontId="2" fillId="0" borderId="0" xfId="31" applyAlignment="1">
      <alignment vertical="center"/>
    </xf>
    <xf numFmtId="0" fontId="1" fillId="0" borderId="0" xfId="31" applyFont="1" applyAlignment="1">
      <alignment vertical="center"/>
    </xf>
    <xf numFmtId="1" fontId="3" fillId="0" borderId="0" xfId="12" applyNumberFormat="1" applyFont="1" applyBorder="1" applyAlignment="1" applyProtection="1">
      <alignment horizontal="center" vertical="center"/>
    </xf>
    <xf numFmtId="0" fontId="3" fillId="0" borderId="0" xfId="12" applyFont="1" applyBorder="1" applyAlignment="1" applyProtection="1">
      <alignment horizontal="center" vertical="center"/>
    </xf>
    <xf numFmtId="0" fontId="3" fillId="0" borderId="2" xfId="12" applyFont="1" applyBorder="1" applyAlignment="1" applyProtection="1">
      <alignment horizontal="center" vertical="center"/>
    </xf>
    <xf numFmtId="0" fontId="3" fillId="0" borderId="3" xfId="12" applyFont="1" applyBorder="1" applyAlignment="1" applyProtection="1">
      <alignment horizontal="center" vertical="center"/>
    </xf>
    <xf numFmtId="1" fontId="3" fillId="0" borderId="0" xfId="12" applyNumberFormat="1" applyFont="1" applyFill="1" applyBorder="1" applyAlignment="1" applyProtection="1">
      <alignment horizontal="center" vertical="center"/>
    </xf>
    <xf numFmtId="1" fontId="5" fillId="0" borderId="0" xfId="12" applyNumberFormat="1" applyFont="1" applyBorder="1" applyAlignment="1" applyProtection="1">
      <alignment horizontal="center" vertical="center"/>
    </xf>
    <xf numFmtId="1" fontId="5" fillId="0" borderId="0" xfId="12" applyNumberFormat="1" applyFont="1" applyFill="1" applyBorder="1" applyAlignment="1" applyProtection="1">
      <alignment horizontal="center" vertical="center"/>
    </xf>
    <xf numFmtId="1" fontId="5" fillId="17" borderId="0" xfId="12" applyNumberFormat="1" applyFont="1" applyFill="1" applyBorder="1" applyAlignment="1" applyProtection="1">
      <alignment horizontal="center" vertical="center"/>
    </xf>
    <xf numFmtId="0" fontId="8" fillId="0" borderId="0" xfId="31" applyFont="1" applyAlignment="1">
      <alignment vertical="center"/>
    </xf>
    <xf numFmtId="166" fontId="1" fillId="0" borderId="0" xfId="22" applyNumberFormat="1" applyFont="1" applyFill="1" applyAlignment="1" applyProtection="1">
      <alignment horizontal="right" vertical="center"/>
    </xf>
    <xf numFmtId="0" fontId="2" fillId="0" borderId="2" xfId="31" applyBorder="1" applyAlignment="1">
      <alignment vertical="center"/>
    </xf>
    <xf numFmtId="166" fontId="1" fillId="0" borderId="2" xfId="31" applyNumberFormat="1" applyFont="1" applyBorder="1" applyAlignment="1">
      <alignment horizontal="right" vertical="center"/>
    </xf>
    <xf numFmtId="166" fontId="1" fillId="0" borderId="0" xfId="31" applyNumberFormat="1" applyFont="1" applyAlignment="1">
      <alignment horizontal="right" vertical="center"/>
    </xf>
    <xf numFmtId="0" fontId="55" fillId="0" borderId="0" xfId="31" applyFont="1" applyAlignment="1">
      <alignment vertical="center"/>
    </xf>
    <xf numFmtId="0" fontId="56" fillId="0" borderId="0" xfId="31" applyFont="1" applyAlignment="1">
      <alignment horizontal="right" vertical="center"/>
    </xf>
    <xf numFmtId="0" fontId="55" fillId="0" borderId="2" xfId="31" applyFont="1" applyBorder="1" applyAlignment="1">
      <alignment vertical="center"/>
    </xf>
    <xf numFmtId="0" fontId="56" fillId="0" borderId="2" xfId="31" applyFont="1" applyBorder="1" applyAlignment="1">
      <alignment horizontal="right" vertical="center"/>
    </xf>
    <xf numFmtId="9" fontId="5" fillId="0" borderId="0" xfId="33" applyNumberFormat="1" applyFont="1" applyAlignment="1">
      <alignment horizontal="center"/>
    </xf>
    <xf numFmtId="168" fontId="2" fillId="0" borderId="0" xfId="31" applyNumberFormat="1" applyAlignment="1">
      <alignment vertical="center"/>
    </xf>
    <xf numFmtId="168" fontId="2" fillId="0" borderId="2" xfId="31" applyNumberFormat="1" applyBorder="1" applyAlignment="1">
      <alignment vertical="center"/>
    </xf>
    <xf numFmtId="0" fontId="20" fillId="0" borderId="0" xfId="33" applyFont="1"/>
    <xf numFmtId="42" fontId="57" fillId="19" borderId="0" xfId="30" applyNumberFormat="1" applyFont="1" applyFill="1"/>
    <xf numFmtId="0" fontId="58" fillId="19" borderId="0" xfId="30" applyFont="1" applyFill="1"/>
    <xf numFmtId="9" fontId="58" fillId="19" borderId="0" xfId="30" applyNumberFormat="1" applyFont="1" applyFill="1" applyAlignment="1">
      <alignment horizontal="center"/>
    </xf>
    <xf numFmtId="167" fontId="59" fillId="19" borderId="0" xfId="30" applyNumberFormat="1" applyFont="1" applyFill="1"/>
    <xf numFmtId="166" fontId="57" fillId="19" borderId="0" xfId="30" applyNumberFormat="1" applyFont="1" applyFill="1"/>
    <xf numFmtId="0" fontId="57" fillId="19" borderId="0" xfId="30" applyFont="1" applyFill="1" applyAlignment="1">
      <alignment horizontal="right"/>
    </xf>
    <xf numFmtId="0" fontId="57" fillId="19" borderId="0" xfId="30" applyFont="1" applyFill="1"/>
    <xf numFmtId="42" fontId="10" fillId="19" borderId="0" xfId="31" applyNumberFormat="1" applyFont="1" applyFill="1" applyAlignment="1">
      <alignment horizontal="right" vertical="center"/>
    </xf>
    <xf numFmtId="42" fontId="57" fillId="19" borderId="48" xfId="33" applyNumberFormat="1" applyFont="1" applyFill="1" applyBorder="1" applyAlignment="1">
      <alignment horizontal="right"/>
    </xf>
    <xf numFmtId="3" fontId="60" fillId="19" borderId="0" xfId="33" applyNumberFormat="1" applyFont="1" applyFill="1" applyAlignment="1">
      <alignment horizontal="center"/>
    </xf>
    <xf numFmtId="0" fontId="61" fillId="19" borderId="0" xfId="33" applyFont="1" applyFill="1"/>
    <xf numFmtId="172" fontId="5" fillId="0" borderId="45" xfId="33" applyNumberFormat="1" applyFont="1" applyBorder="1" applyAlignment="1">
      <alignment horizontal="right" vertical="center"/>
    </xf>
    <xf numFmtId="172" fontId="5" fillId="0" borderId="0" xfId="33" applyNumberFormat="1" applyFont="1" applyAlignment="1">
      <alignment horizontal="right"/>
    </xf>
    <xf numFmtId="172" fontId="5" fillId="0" borderId="0" xfId="33" applyNumberFormat="1" applyFont="1" applyAlignment="1">
      <alignment horizontal="right" vertical="center"/>
    </xf>
    <xf numFmtId="10" fontId="2" fillId="18" borderId="47" xfId="31" applyNumberFormat="1" applyFill="1" applyBorder="1" applyAlignment="1" applyProtection="1">
      <alignment horizontal="right" vertical="center"/>
      <protection locked="0"/>
    </xf>
    <xf numFmtId="10" fontId="2" fillId="18" borderId="46" xfId="31" applyNumberFormat="1" applyFill="1" applyBorder="1" applyAlignment="1" applyProtection="1">
      <alignment horizontal="right" vertical="center"/>
      <protection locked="0"/>
    </xf>
    <xf numFmtId="10" fontId="2" fillId="18" borderId="49" xfId="31" applyNumberFormat="1" applyFill="1" applyBorder="1" applyAlignment="1" applyProtection="1">
      <alignment horizontal="right" vertical="center"/>
      <protection locked="0"/>
    </xf>
    <xf numFmtId="10" fontId="2" fillId="18" borderId="0" xfId="30" applyNumberFormat="1" applyFill="1" applyAlignment="1" applyProtection="1">
      <alignment horizontal="right"/>
      <protection locked="0"/>
    </xf>
    <xf numFmtId="10" fontId="2" fillId="0" borderId="4" xfId="30" applyNumberFormat="1" applyBorder="1" applyAlignment="1">
      <alignment horizontal="center"/>
    </xf>
    <xf numFmtId="10" fontId="2" fillId="0" borderId="0" xfId="30" applyNumberFormat="1" applyAlignment="1">
      <alignment horizontal="center"/>
    </xf>
    <xf numFmtId="0" fontId="1" fillId="17" borderId="0" xfId="33" applyFont="1" applyFill="1" applyAlignment="1">
      <alignment horizontal="left" vertical="center"/>
    </xf>
    <xf numFmtId="0" fontId="17" fillId="17" borderId="0" xfId="33" applyFont="1" applyFill="1" applyAlignment="1">
      <alignment vertical="center"/>
    </xf>
    <xf numFmtId="0" fontId="57" fillId="19" borderId="0" xfId="33" applyFont="1" applyFill="1" applyAlignment="1">
      <alignment horizontal="left" vertical="center"/>
    </xf>
    <xf numFmtId="0" fontId="61" fillId="19" borderId="0" xfId="33" applyFont="1" applyFill="1" applyAlignment="1">
      <alignment vertical="center"/>
    </xf>
    <xf numFmtId="0" fontId="2" fillId="0" borderId="0" xfId="31" applyAlignment="1">
      <alignment horizontal="left"/>
    </xf>
    <xf numFmtId="0" fontId="2" fillId="0" borderId="0" xfId="31"/>
    <xf numFmtId="10" fontId="2" fillId="0" borderId="0" xfId="31" applyNumberFormat="1" applyAlignment="1">
      <alignment horizontal="right"/>
    </xf>
    <xf numFmtId="10" fontId="2" fillId="0" borderId="5" xfId="31" applyNumberFormat="1" applyBorder="1" applyAlignment="1">
      <alignment horizontal="right"/>
    </xf>
    <xf numFmtId="168" fontId="8" fillId="0" borderId="0" xfId="31" applyNumberFormat="1" applyFont="1"/>
    <xf numFmtId="10" fontId="62" fillId="0" borderId="0" xfId="33" applyNumberFormat="1" applyFont="1"/>
    <xf numFmtId="49" fontId="2" fillId="0" borderId="0" xfId="30" applyNumberFormat="1"/>
    <xf numFmtId="173" fontId="8" fillId="18" borderId="50" xfId="33" applyNumberFormat="1" applyFont="1" applyFill="1" applyBorder="1" applyProtection="1">
      <protection locked="0"/>
    </xf>
    <xf numFmtId="174" fontId="2" fillId="18" borderId="0" xfId="31" applyNumberFormat="1" applyFill="1" applyAlignment="1" applyProtection="1">
      <alignment horizontal="right" vertical="center"/>
      <protection locked="0"/>
    </xf>
    <xf numFmtId="42" fontId="8" fillId="18" borderId="45" xfId="33" applyNumberFormat="1" applyFont="1" applyFill="1" applyBorder="1" applyProtection="1">
      <protection locked="0"/>
    </xf>
    <xf numFmtId="175" fontId="1" fillId="17" borderId="0" xfId="31" applyNumberFormat="1" applyFont="1" applyFill="1" applyAlignment="1">
      <alignment horizontal="right"/>
    </xf>
    <xf numFmtId="10" fontId="5" fillId="0" borderId="0" xfId="33" applyNumberFormat="1" applyFont="1" applyAlignment="1">
      <alignment horizontal="center"/>
    </xf>
    <xf numFmtId="42" fontId="1" fillId="17" borderId="4" xfId="31" applyNumberFormat="1" applyFont="1" applyFill="1" applyBorder="1" applyAlignment="1">
      <alignment vertical="center"/>
    </xf>
    <xf numFmtId="168" fontId="9" fillId="0" borderId="0" xfId="31" applyNumberFormat="1" applyFont="1" applyAlignment="1">
      <alignment vertical="center"/>
    </xf>
    <xf numFmtId="42" fontId="9" fillId="17" borderId="2" xfId="30" applyNumberFormat="1" applyFont="1" applyFill="1" applyBorder="1" applyAlignment="1">
      <alignment vertical="center"/>
    </xf>
    <xf numFmtId="175" fontId="20" fillId="0" borderId="0" xfId="22" applyNumberFormat="1" applyFont="1" applyProtection="1"/>
    <xf numFmtId="0" fontId="21" fillId="0" borderId="0" xfId="33" applyFont="1" applyAlignment="1">
      <alignment horizontal="left"/>
    </xf>
    <xf numFmtId="10" fontId="5" fillId="0" borderId="45" xfId="33" applyNumberFormat="1" applyFont="1" applyBorder="1" applyAlignment="1">
      <alignment horizontal="right" vertical="center"/>
    </xf>
    <xf numFmtId="3" fontId="5" fillId="18" borderId="46" xfId="33" applyNumberFormat="1" applyFont="1" applyFill="1" applyBorder="1" applyAlignment="1" applyProtection="1">
      <alignment vertical="center"/>
      <protection locked="0"/>
    </xf>
    <xf numFmtId="10" fontId="63" fillId="0" borderId="0" xfId="22" applyNumberFormat="1" applyFont="1" applyAlignment="1">
      <alignment horizontal="right" vertical="center"/>
    </xf>
    <xf numFmtId="10" fontId="63" fillId="0" borderId="2" xfId="22" applyNumberFormat="1" applyFont="1" applyBorder="1" applyAlignment="1">
      <alignment horizontal="right" vertical="center"/>
    </xf>
    <xf numFmtId="1" fontId="3" fillId="0" borderId="0" xfId="12" applyNumberFormat="1" applyFont="1" applyAlignment="1">
      <alignment horizontal="center" vertical="center"/>
    </xf>
    <xf numFmtId="1" fontId="64" fillId="0" borderId="0" xfId="12" applyNumberFormat="1" applyFont="1" applyAlignment="1">
      <alignment horizontal="right" vertical="center"/>
    </xf>
    <xf numFmtId="10" fontId="16" fillId="0" borderId="0" xfId="33" applyNumberFormat="1" applyFont="1" applyAlignment="1">
      <alignment wrapText="1"/>
    </xf>
    <xf numFmtId="0" fontId="22" fillId="0" borderId="0" xfId="33" applyFont="1" applyAlignment="1">
      <alignment horizontal="left"/>
    </xf>
    <xf numFmtId="0" fontId="3" fillId="0" borderId="0" xfId="33" applyFont="1"/>
    <xf numFmtId="10" fontId="3" fillId="0" borderId="0" xfId="33" applyNumberFormat="1" applyFont="1" applyAlignment="1">
      <alignment horizontal="right"/>
    </xf>
    <xf numFmtId="3" fontId="3" fillId="0" borderId="0" xfId="33" applyNumberFormat="1" applyFont="1" applyAlignment="1">
      <alignment horizontal="right"/>
    </xf>
    <xf numFmtId="0" fontId="23" fillId="0" borderId="6" xfId="0" applyFont="1" applyBorder="1" applyAlignment="1">
      <alignment horizontal="center" vertical="center"/>
    </xf>
    <xf numFmtId="0" fontId="23" fillId="0" borderId="0" xfId="0" applyFont="1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quotePrefix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indent="1"/>
    </xf>
    <xf numFmtId="0" fontId="19" fillId="0" borderId="3" xfId="12" applyFont="1" applyBorder="1" applyAlignment="1" applyProtection="1">
      <alignment horizontal="center" vertical="center"/>
    </xf>
    <xf numFmtId="0" fontId="25" fillId="0" borderId="2" xfId="33" applyFont="1" applyBorder="1"/>
    <xf numFmtId="0" fontId="23" fillId="0" borderId="6" xfId="0" applyFont="1" applyBorder="1" applyAlignment="1">
      <alignment horizontal="left" vertical="center"/>
    </xf>
    <xf numFmtId="0" fontId="24" fillId="0" borderId="0" xfId="0" applyFont="1" applyAlignment="1">
      <alignment horizontal="left"/>
    </xf>
    <xf numFmtId="0" fontId="0" fillId="0" borderId="0" xfId="0" applyAlignment="1">
      <alignment horizontal="left" vertical="center"/>
    </xf>
    <xf numFmtId="0" fontId="2" fillId="0" borderId="7" xfId="30" applyBorder="1" applyAlignment="1">
      <alignment vertical="center"/>
    </xf>
    <xf numFmtId="0" fontId="25" fillId="0" borderId="7" xfId="33" applyFont="1" applyBorder="1"/>
    <xf numFmtId="0" fontId="5" fillId="0" borderId="7" xfId="33" applyFont="1" applyBorder="1"/>
    <xf numFmtId="1" fontId="3" fillId="18" borderId="7" xfId="12" applyNumberFormat="1" applyFont="1" applyFill="1" applyBorder="1" applyAlignment="1" applyProtection="1">
      <alignment horizontal="center" vertical="center"/>
      <protection locked="0"/>
    </xf>
    <xf numFmtId="0" fontId="19" fillId="0" borderId="7" xfId="12" applyFont="1" applyBorder="1" applyAlignment="1" applyProtection="1">
      <alignment horizontal="center" vertical="center"/>
    </xf>
    <xf numFmtId="0" fontId="26" fillId="2" borderId="0" xfId="27" applyFont="1" applyFill="1" applyAlignment="1">
      <alignment horizontal="center" vertical="center"/>
    </xf>
    <xf numFmtId="0" fontId="2" fillId="0" borderId="0" xfId="27" applyAlignment="1">
      <alignment horizontal="right"/>
    </xf>
    <xf numFmtId="0" fontId="2" fillId="0" borderId="0" xfId="27"/>
    <xf numFmtId="0" fontId="65" fillId="0" borderId="0" xfId="27" applyFont="1" applyAlignment="1">
      <alignment vertical="center" wrapText="1" readingOrder="1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27" applyAlignment="1">
      <alignment vertical="center"/>
    </xf>
    <xf numFmtId="3" fontId="23" fillId="0" borderId="11" xfId="27" applyNumberFormat="1" applyFont="1" applyBorder="1" applyAlignment="1">
      <alignment vertical="center"/>
    </xf>
    <xf numFmtId="3" fontId="23" fillId="0" borderId="12" xfId="27" applyNumberFormat="1" applyFont="1" applyBorder="1" applyAlignment="1">
      <alignment vertical="center"/>
    </xf>
    <xf numFmtId="0" fontId="2" fillId="0" borderId="13" xfId="27" applyBorder="1" applyAlignment="1">
      <alignment vertical="top"/>
    </xf>
    <xf numFmtId="0" fontId="2" fillId="0" borderId="14" xfId="27" applyBorder="1" applyAlignment="1">
      <alignment vertical="top"/>
    </xf>
    <xf numFmtId="3" fontId="23" fillId="0" borderId="15" xfId="27" applyNumberFormat="1" applyFont="1" applyBorder="1" applyAlignment="1">
      <alignment vertical="center"/>
    </xf>
    <xf numFmtId="3" fontId="23" fillId="0" borderId="0" xfId="27" applyNumberFormat="1" applyFont="1" applyAlignment="1">
      <alignment vertical="center"/>
    </xf>
    <xf numFmtId="0" fontId="2" fillId="0" borderId="14" xfId="27" applyBorder="1" applyAlignment="1">
      <alignment vertical="center"/>
    </xf>
    <xf numFmtId="0" fontId="0" fillId="17" borderId="16" xfId="0" applyFill="1" applyBorder="1" applyAlignment="1">
      <alignment horizontal="center"/>
    </xf>
    <xf numFmtId="176" fontId="0" fillId="17" borderId="17" xfId="0" applyNumberFormat="1" applyFill="1" applyBorder="1" applyAlignment="1">
      <alignment horizontal="center"/>
    </xf>
    <xf numFmtId="176" fontId="0" fillId="17" borderId="18" xfId="0" applyNumberFormat="1" applyFill="1" applyBorder="1" applyAlignment="1">
      <alignment horizontal="center"/>
    </xf>
    <xf numFmtId="176" fontId="0" fillId="0" borderId="0" xfId="0" applyNumberFormat="1" applyAlignment="1">
      <alignment horizontal="center"/>
    </xf>
    <xf numFmtId="3" fontId="2" fillId="0" borderId="0" xfId="27" applyNumberFormat="1"/>
    <xf numFmtId="0" fontId="1" fillId="20" borderId="51" xfId="27" applyFont="1" applyFill="1" applyBorder="1" applyAlignment="1">
      <alignment horizontal="center"/>
    </xf>
    <xf numFmtId="0" fontId="1" fillId="0" borderId="52" xfId="27" applyFont="1" applyBorder="1" applyAlignment="1">
      <alignment horizontal="center"/>
    </xf>
    <xf numFmtId="0" fontId="1" fillId="20" borderId="52" xfId="27" applyFont="1" applyFill="1" applyBorder="1" applyAlignment="1">
      <alignment horizontal="center"/>
    </xf>
    <xf numFmtId="0" fontId="1" fillId="20" borderId="53" xfId="27" applyFont="1" applyFill="1" applyBorder="1" applyAlignment="1">
      <alignment horizontal="center"/>
    </xf>
    <xf numFmtId="0" fontId="1" fillId="0" borderId="54" xfId="27" applyFont="1" applyBorder="1" applyAlignment="1">
      <alignment horizontal="center"/>
    </xf>
    <xf numFmtId="0" fontId="1" fillId="21" borderId="52" xfId="27" applyFont="1" applyFill="1" applyBorder="1" applyAlignment="1">
      <alignment horizontal="center"/>
    </xf>
    <xf numFmtId="0" fontId="1" fillId="17" borderId="55" xfId="27" applyFont="1" applyFill="1" applyBorder="1" applyAlignment="1">
      <alignment horizontal="center"/>
    </xf>
    <xf numFmtId="0" fontId="1" fillId="0" borderId="55" xfId="27" applyFont="1" applyBorder="1" applyAlignment="1">
      <alignment horizontal="center"/>
    </xf>
    <xf numFmtId="0" fontId="1" fillId="21" borderId="53" xfId="27" applyFont="1" applyFill="1" applyBorder="1" applyAlignment="1">
      <alignment horizontal="center"/>
    </xf>
    <xf numFmtId="0" fontId="0" fillId="0" borderId="16" xfId="0" applyBorder="1" applyAlignment="1">
      <alignment horizontal="center"/>
    </xf>
    <xf numFmtId="176" fontId="0" fillId="0" borderId="17" xfId="0" applyNumberFormat="1" applyBorder="1" applyAlignment="1">
      <alignment horizontal="center"/>
    </xf>
    <xf numFmtId="3" fontId="1" fillId="0" borderId="0" xfId="27" applyNumberFormat="1" applyFont="1" applyAlignment="1">
      <alignment horizontal="center" vertical="center"/>
    </xf>
    <xf numFmtId="0" fontId="2" fillId="20" borderId="56" xfId="27" applyFill="1" applyBorder="1" applyAlignment="1">
      <alignment horizontal="center"/>
    </xf>
    <xf numFmtId="0" fontId="2" fillId="0" borderId="57" xfId="27" applyBorder="1" applyAlignment="1">
      <alignment horizontal="center"/>
    </xf>
    <xf numFmtId="0" fontId="2" fillId="20" borderId="57" xfId="27" applyFill="1" applyBorder="1" applyAlignment="1">
      <alignment horizontal="center"/>
    </xf>
    <xf numFmtId="0" fontId="2" fillId="20" borderId="58" xfId="27" applyFill="1" applyBorder="1" applyAlignment="1">
      <alignment horizontal="center"/>
    </xf>
    <xf numFmtId="0" fontId="2" fillId="0" borderId="59" xfId="27" applyBorder="1" applyAlignment="1">
      <alignment horizontal="center"/>
    </xf>
    <xf numFmtId="0" fontId="2" fillId="21" borderId="57" xfId="27" applyFill="1" applyBorder="1" applyAlignment="1">
      <alignment horizontal="center"/>
    </xf>
    <xf numFmtId="177" fontId="2" fillId="17" borderId="55" xfId="27" applyNumberFormat="1" applyFill="1" applyBorder="1"/>
    <xf numFmtId="177" fontId="2" fillId="0" borderId="55" xfId="27" applyNumberFormat="1" applyBorder="1"/>
    <xf numFmtId="177" fontId="2" fillId="21" borderId="58" xfId="27" applyNumberFormat="1" applyFill="1" applyBorder="1"/>
    <xf numFmtId="3" fontId="1" fillId="0" borderId="19" xfId="27" applyNumberFormat="1" applyFont="1" applyBorder="1"/>
    <xf numFmtId="2" fontId="2" fillId="20" borderId="60" xfId="27" applyNumberFormat="1" applyFill="1" applyBorder="1"/>
    <xf numFmtId="2" fontId="2" fillId="0" borderId="61" xfId="27" applyNumberFormat="1" applyBorder="1"/>
    <xf numFmtId="2" fontId="2" fillId="20" borderId="61" xfId="27" applyNumberFormat="1" applyFill="1" applyBorder="1"/>
    <xf numFmtId="2" fontId="2" fillId="20" borderId="62" xfId="27" applyNumberFormat="1" applyFill="1" applyBorder="1"/>
    <xf numFmtId="2" fontId="2" fillId="0" borderId="63" xfId="27" applyNumberFormat="1" applyBorder="1"/>
    <xf numFmtId="2" fontId="2" fillId="21" borderId="61" xfId="27" applyNumberFormat="1" applyFill="1" applyBorder="1"/>
    <xf numFmtId="177" fontId="2" fillId="17" borderId="64" xfId="27" applyNumberFormat="1" applyFill="1" applyBorder="1"/>
    <xf numFmtId="177" fontId="2" fillId="0" borderId="64" xfId="27" applyNumberFormat="1" applyBorder="1"/>
    <xf numFmtId="177" fontId="2" fillId="21" borderId="62" xfId="27" applyNumberFormat="1" applyFill="1" applyBorder="1"/>
    <xf numFmtId="3" fontId="1" fillId="0" borderId="20" xfId="27" applyNumberFormat="1" applyFont="1" applyBorder="1"/>
    <xf numFmtId="2" fontId="2" fillId="20" borderId="65" xfId="27" applyNumberFormat="1" applyFill="1" applyBorder="1"/>
    <xf numFmtId="2" fontId="2" fillId="0" borderId="66" xfId="27" applyNumberFormat="1" applyBorder="1"/>
    <xf numFmtId="2" fontId="2" fillId="20" borderId="66" xfId="27" applyNumberFormat="1" applyFill="1" applyBorder="1"/>
    <xf numFmtId="2" fontId="2" fillId="20" borderId="67" xfId="27" applyNumberFormat="1" applyFill="1" applyBorder="1"/>
    <xf numFmtId="2" fontId="2" fillId="0" borderId="68" xfId="27" applyNumberFormat="1" applyBorder="1"/>
    <xf numFmtId="2" fontId="2" fillId="21" borderId="66" xfId="27" applyNumberFormat="1" applyFill="1" applyBorder="1"/>
    <xf numFmtId="2" fontId="2" fillId="17" borderId="66" xfId="27" applyNumberFormat="1" applyFill="1" applyBorder="1"/>
    <xf numFmtId="2" fontId="2" fillId="21" borderId="67" xfId="27" applyNumberFormat="1" applyFill="1" applyBorder="1"/>
    <xf numFmtId="3" fontId="1" fillId="0" borderId="21" xfId="27" applyNumberFormat="1" applyFont="1" applyBorder="1"/>
    <xf numFmtId="3" fontId="1" fillId="0" borderId="22" xfId="27" applyNumberFormat="1" applyFont="1" applyBorder="1"/>
    <xf numFmtId="2" fontId="2" fillId="20" borderId="69" xfId="27" applyNumberFormat="1" applyFill="1" applyBorder="1"/>
    <xf numFmtId="2" fontId="2" fillId="0" borderId="70" xfId="27" applyNumberFormat="1" applyBorder="1"/>
    <xf numFmtId="2" fontId="2" fillId="20" borderId="70" xfId="27" applyNumberFormat="1" applyFill="1" applyBorder="1"/>
    <xf numFmtId="2" fontId="2" fillId="20" borderId="71" xfId="27" applyNumberFormat="1" applyFill="1" applyBorder="1"/>
    <xf numFmtId="2" fontId="2" fillId="0" borderId="72" xfId="27" applyNumberFormat="1" applyBorder="1"/>
    <xf numFmtId="2" fontId="2" fillId="21" borderId="70" xfId="27" applyNumberFormat="1" applyFill="1" applyBorder="1"/>
    <xf numFmtId="2" fontId="2" fillId="17" borderId="70" xfId="27" applyNumberFormat="1" applyFill="1" applyBorder="1"/>
    <xf numFmtId="2" fontId="2" fillId="21" borderId="71" xfId="27" applyNumberFormat="1" applyFill="1" applyBorder="1"/>
    <xf numFmtId="2" fontId="2" fillId="17" borderId="61" xfId="27" applyNumberFormat="1" applyFill="1" applyBorder="1"/>
    <xf numFmtId="2" fontId="2" fillId="21" borderId="62" xfId="27" applyNumberFormat="1" applyFill="1" applyBorder="1"/>
    <xf numFmtId="2" fontId="2" fillId="0" borderId="0" xfId="27" applyNumberFormat="1"/>
    <xf numFmtId="0" fontId="2" fillId="0" borderId="70" xfId="27" applyBorder="1"/>
    <xf numFmtId="0" fontId="2" fillId="21" borderId="71" xfId="27" applyFill="1" applyBorder="1"/>
    <xf numFmtId="0" fontId="2" fillId="0" borderId="61" xfId="27" applyBorder="1"/>
    <xf numFmtId="0" fontId="2" fillId="21" borderId="62" xfId="27" applyFill="1" applyBorder="1"/>
    <xf numFmtId="0" fontId="2" fillId="0" borderId="66" xfId="27" applyBorder="1"/>
    <xf numFmtId="0" fontId="2" fillId="0" borderId="67" xfId="27" applyBorder="1"/>
    <xf numFmtId="0" fontId="2" fillId="0" borderId="71" xfId="27" applyBorder="1"/>
    <xf numFmtId="0" fontId="2" fillId="0" borderId="62" xfId="27" applyBorder="1"/>
    <xf numFmtId="3" fontId="1" fillId="0" borderId="23" xfId="27" applyNumberFormat="1" applyFont="1" applyBorder="1"/>
    <xf numFmtId="2" fontId="2" fillId="20" borderId="73" xfId="27" applyNumberFormat="1" applyFill="1" applyBorder="1"/>
    <xf numFmtId="2" fontId="2" fillId="0" borderId="74" xfId="27" applyNumberFormat="1" applyBorder="1"/>
    <xf numFmtId="2" fontId="2" fillId="20" borderId="74" xfId="27" applyNumberFormat="1" applyFill="1" applyBorder="1"/>
    <xf numFmtId="2" fontId="2" fillId="20" borderId="75" xfId="27" applyNumberFormat="1" applyFill="1" applyBorder="1"/>
    <xf numFmtId="2" fontId="2" fillId="0" borderId="76" xfId="27" applyNumberFormat="1" applyBorder="1"/>
    <xf numFmtId="2" fontId="2" fillId="21" borderId="74" xfId="27" applyNumberFormat="1" applyFill="1" applyBorder="1"/>
    <xf numFmtId="0" fontId="23" fillId="0" borderId="0" xfId="27" applyFont="1" applyAlignment="1">
      <alignment vertical="top" textRotation="90"/>
    </xf>
    <xf numFmtId="0" fontId="2" fillId="0" borderId="24" xfId="27" applyBorder="1" applyAlignment="1">
      <alignment horizontal="center"/>
    </xf>
    <xf numFmtId="0" fontId="2" fillId="0" borderId="24" xfId="27" applyBorder="1"/>
    <xf numFmtId="0" fontId="2" fillId="21" borderId="24" xfId="27" applyFill="1" applyBorder="1"/>
    <xf numFmtId="0" fontId="1" fillId="0" borderId="53" xfId="27" applyFont="1" applyBorder="1" applyAlignment="1">
      <alignment horizontal="center"/>
    </xf>
    <xf numFmtId="0" fontId="1" fillId="20" borderId="54" xfId="27" applyFont="1" applyFill="1" applyBorder="1" applyAlignment="1">
      <alignment horizontal="center"/>
    </xf>
    <xf numFmtId="3" fontId="1" fillId="0" borderId="25" xfId="27" applyNumberFormat="1" applyFont="1" applyBorder="1" applyAlignment="1">
      <alignment horizontal="center"/>
    </xf>
    <xf numFmtId="3" fontId="1" fillId="0" borderId="26" xfId="27" applyNumberFormat="1" applyFont="1" applyBorder="1"/>
    <xf numFmtId="0" fontId="2" fillId="0" borderId="6" xfId="27" applyBorder="1" applyAlignment="1">
      <alignment horizontal="center"/>
    </xf>
    <xf numFmtId="0" fontId="2" fillId="0" borderId="6" xfId="27" applyBorder="1"/>
    <xf numFmtId="178" fontId="66" fillId="0" borderId="0" xfId="27" applyNumberFormat="1" applyFont="1" applyAlignment="1">
      <alignment horizontal="center" vertical="top" wrapText="1" readingOrder="1"/>
    </xf>
    <xf numFmtId="178" fontId="66" fillId="0" borderId="0" xfId="27" applyNumberFormat="1" applyFont="1" applyAlignment="1">
      <alignment vertical="top" wrapText="1" readingOrder="1"/>
    </xf>
    <xf numFmtId="176" fontId="2" fillId="0" borderId="0" xfId="27" applyNumberFormat="1" applyAlignment="1">
      <alignment horizontal="right"/>
    </xf>
    <xf numFmtId="176" fontId="2" fillId="0" borderId="0" xfId="27" applyNumberFormat="1"/>
    <xf numFmtId="0" fontId="65" fillId="0" borderId="0" xfId="27" applyFont="1" applyAlignment="1">
      <alignment horizontal="right" vertical="top" wrapText="1" readingOrder="1"/>
    </xf>
    <xf numFmtId="0" fontId="2" fillId="0" borderId="0" xfId="27" applyAlignment="1">
      <alignment vertical="top"/>
    </xf>
    <xf numFmtId="0" fontId="1" fillId="21" borderId="0" xfId="27" applyFont="1" applyFill="1" applyAlignment="1">
      <alignment horizontal="center"/>
    </xf>
    <xf numFmtId="3" fontId="1" fillId="0" borderId="0" xfId="27" applyNumberFormat="1" applyFont="1" applyAlignment="1">
      <alignment horizontal="right" vertical="center"/>
    </xf>
    <xf numFmtId="177" fontId="2" fillId="0" borderId="57" xfId="27" applyNumberFormat="1" applyBorder="1" applyAlignment="1">
      <alignment horizontal="center"/>
    </xf>
    <xf numFmtId="177" fontId="2" fillId="20" borderId="57" xfId="27" applyNumberFormat="1" applyFill="1" applyBorder="1" applyAlignment="1">
      <alignment horizontal="center"/>
    </xf>
    <xf numFmtId="177" fontId="2" fillId="20" borderId="58" xfId="27" applyNumberFormat="1" applyFill="1" applyBorder="1" applyAlignment="1">
      <alignment horizontal="center"/>
    </xf>
    <xf numFmtId="177" fontId="2" fillId="0" borderId="59" xfId="27" applyNumberFormat="1" applyBorder="1" applyAlignment="1">
      <alignment horizontal="center"/>
    </xf>
    <xf numFmtId="177" fontId="2" fillId="21" borderId="57" xfId="27" applyNumberFormat="1" applyFill="1" applyBorder="1" applyAlignment="1">
      <alignment horizontal="center"/>
    </xf>
    <xf numFmtId="177" fontId="2" fillId="21" borderId="59" xfId="27" applyNumberFormat="1" applyFill="1" applyBorder="1" applyAlignment="1">
      <alignment horizontal="center"/>
    </xf>
    <xf numFmtId="0" fontId="2" fillId="21" borderId="77" xfId="27" applyFill="1" applyBorder="1" applyAlignment="1">
      <alignment horizontal="center"/>
    </xf>
    <xf numFmtId="0" fontId="2" fillId="21" borderId="0" xfId="27" applyFill="1" applyAlignment="1">
      <alignment horizontal="center"/>
    </xf>
    <xf numFmtId="2" fontId="2" fillId="21" borderId="63" xfId="27" applyNumberFormat="1" applyFill="1" applyBorder="1"/>
    <xf numFmtId="2" fontId="2" fillId="21" borderId="78" xfId="27" applyNumberFormat="1" applyFill="1" applyBorder="1"/>
    <xf numFmtId="2" fontId="2" fillId="21" borderId="27" xfId="27" applyNumberFormat="1" applyFill="1" applyBorder="1"/>
    <xf numFmtId="2" fontId="2" fillId="21" borderId="68" xfId="27" applyNumberFormat="1" applyFill="1" applyBorder="1"/>
    <xf numFmtId="3" fontId="1" fillId="0" borderId="28" xfId="27" applyNumberFormat="1" applyFont="1" applyBorder="1"/>
    <xf numFmtId="2" fontId="2" fillId="21" borderId="72" xfId="27" applyNumberFormat="1" applyFill="1" applyBorder="1"/>
    <xf numFmtId="3" fontId="1" fillId="0" borderId="29" xfId="27" applyNumberFormat="1" applyFont="1" applyBorder="1"/>
    <xf numFmtId="2" fontId="2" fillId="21" borderId="76" xfId="27" applyNumberFormat="1" applyFill="1" applyBorder="1"/>
    <xf numFmtId="3" fontId="23" fillId="0" borderId="14" xfId="27" applyNumberFormat="1" applyFont="1" applyBorder="1" applyAlignment="1">
      <alignment vertical="center"/>
    </xf>
    <xf numFmtId="0" fontId="2" fillId="0" borderId="79" xfId="27" applyBorder="1" applyAlignment="1">
      <alignment vertical="center"/>
    </xf>
    <xf numFmtId="0" fontId="2" fillId="0" borderId="80" xfId="27" applyBorder="1"/>
    <xf numFmtId="177" fontId="2" fillId="20" borderId="56" xfId="27" applyNumberFormat="1" applyFill="1" applyBorder="1" applyAlignment="1">
      <alignment horizontal="right"/>
    </xf>
    <xf numFmtId="177" fontId="2" fillId="0" borderId="57" xfId="27" applyNumberFormat="1" applyBorder="1" applyAlignment="1">
      <alignment horizontal="right"/>
    </xf>
    <xf numFmtId="177" fontId="2" fillId="20" borderId="57" xfId="27" applyNumberFormat="1" applyFill="1" applyBorder="1" applyAlignment="1">
      <alignment horizontal="right"/>
    </xf>
    <xf numFmtId="177" fontId="2" fillId="0" borderId="58" xfId="27" applyNumberFormat="1" applyBorder="1" applyAlignment="1">
      <alignment horizontal="right"/>
    </xf>
    <xf numFmtId="177" fontId="2" fillId="20" borderId="59" xfId="27" applyNumberFormat="1" applyFill="1" applyBorder="1" applyAlignment="1">
      <alignment horizontal="right"/>
    </xf>
    <xf numFmtId="177" fontId="2" fillId="21" borderId="57" xfId="27" applyNumberFormat="1" applyFill="1" applyBorder="1" applyAlignment="1">
      <alignment horizontal="right"/>
    </xf>
    <xf numFmtId="0" fontId="2" fillId="0" borderId="81" xfId="27" applyBorder="1"/>
    <xf numFmtId="2" fontId="2" fillId="0" borderId="62" xfId="27" applyNumberFormat="1" applyBorder="1"/>
    <xf numFmtId="2" fontId="2" fillId="20" borderId="63" xfId="27" applyNumberFormat="1" applyFill="1" applyBorder="1"/>
    <xf numFmtId="0" fontId="2" fillId="0" borderId="78" xfId="27" applyBorder="1"/>
    <xf numFmtId="2" fontId="2" fillId="0" borderId="67" xfId="27" applyNumberFormat="1" applyBorder="1"/>
    <xf numFmtId="2" fontId="2" fillId="20" borderId="68" xfId="27" applyNumberFormat="1" applyFill="1" applyBorder="1"/>
    <xf numFmtId="3" fontId="1" fillId="0" borderId="30" xfId="27" applyNumberFormat="1" applyFont="1" applyBorder="1"/>
    <xf numFmtId="3" fontId="1" fillId="0" borderId="31" xfId="27" applyNumberFormat="1" applyFont="1" applyBorder="1"/>
    <xf numFmtId="2" fontId="2" fillId="0" borderId="71" xfId="27" applyNumberFormat="1" applyBorder="1"/>
    <xf numFmtId="2" fontId="2" fillId="20" borderId="72" xfId="27" applyNumberFormat="1" applyFill="1" applyBorder="1"/>
    <xf numFmtId="3" fontId="1" fillId="0" borderId="32" xfId="27" applyNumberFormat="1" applyFont="1" applyBorder="1"/>
    <xf numFmtId="2" fontId="2" fillId="0" borderId="75" xfId="27" applyNumberFormat="1" applyBorder="1"/>
    <xf numFmtId="2" fontId="2" fillId="20" borderId="76" xfId="27" applyNumberFormat="1" applyFill="1" applyBorder="1"/>
    <xf numFmtId="2" fontId="2" fillId="0" borderId="82" xfId="27" applyNumberFormat="1" applyBorder="1"/>
    <xf numFmtId="2" fontId="2" fillId="0" borderId="83" xfId="27" applyNumberFormat="1" applyBorder="1"/>
    <xf numFmtId="0" fontId="2" fillId="0" borderId="84" xfId="27" applyBorder="1"/>
    <xf numFmtId="0" fontId="2" fillId="0" borderId="85" xfId="27" applyBorder="1"/>
    <xf numFmtId="0" fontId="2" fillId="0" borderId="53" xfId="27" applyBorder="1"/>
    <xf numFmtId="0" fontId="2" fillId="0" borderId="86" xfId="27" applyBorder="1"/>
    <xf numFmtId="2" fontId="2" fillId="0" borderId="27" xfId="27" applyNumberFormat="1" applyBorder="1"/>
    <xf numFmtId="0" fontId="2" fillId="0" borderId="82" xfId="27" applyBorder="1"/>
    <xf numFmtId="171" fontId="2" fillId="17" borderId="0" xfId="30" applyNumberFormat="1" applyFill="1"/>
    <xf numFmtId="1" fontId="3" fillId="17" borderId="2" xfId="12" applyNumberFormat="1" applyFont="1" applyFill="1" applyBorder="1" applyAlignment="1" applyProtection="1">
      <alignment horizontal="center" vertical="center"/>
    </xf>
    <xf numFmtId="10" fontId="5" fillId="22" borderId="87" xfId="33" applyNumberFormat="1" applyFont="1" applyFill="1" applyBorder="1" applyAlignment="1">
      <alignment horizontal="right"/>
    </xf>
    <xf numFmtId="168" fontId="9" fillId="22" borderId="87" xfId="31" applyNumberFormat="1" applyFont="1" applyFill="1" applyBorder="1" applyAlignment="1">
      <alignment vertical="center"/>
    </xf>
    <xf numFmtId="0" fontId="25" fillId="0" borderId="2" xfId="33" applyFont="1" applyBorder="1" applyAlignment="1">
      <alignment vertical="top"/>
    </xf>
    <xf numFmtId="10" fontId="16" fillId="0" borderId="0" xfId="33" applyNumberFormat="1" applyFont="1" applyAlignment="1">
      <alignment horizontal="right" wrapText="1"/>
    </xf>
    <xf numFmtId="3" fontId="9" fillId="0" borderId="0" xfId="33" applyNumberFormat="1" applyFont="1"/>
    <xf numFmtId="10" fontId="63" fillId="0" borderId="0" xfId="31" applyNumberFormat="1" applyFont="1" applyAlignment="1">
      <alignment horizontal="right"/>
    </xf>
    <xf numFmtId="168" fontId="9" fillId="22" borderId="88" xfId="31" applyNumberFormat="1" applyFont="1" applyFill="1" applyBorder="1" applyAlignment="1">
      <alignment vertical="center"/>
    </xf>
    <xf numFmtId="10" fontId="5" fillId="22" borderId="88" xfId="33" applyNumberFormat="1" applyFont="1" applyFill="1" applyBorder="1" applyAlignment="1">
      <alignment horizontal="right"/>
    </xf>
    <xf numFmtId="1" fontId="9" fillId="17" borderId="0" xfId="33" applyNumberFormat="1" applyFont="1" applyFill="1" applyAlignment="1">
      <alignment horizontal="left" vertical="center"/>
    </xf>
    <xf numFmtId="10" fontId="5" fillId="0" borderId="0" xfId="33" applyNumberFormat="1" applyFont="1" applyAlignment="1">
      <alignment horizontal="left" vertical="top" wrapText="1"/>
    </xf>
    <xf numFmtId="0" fontId="19" fillId="18" borderId="3" xfId="30" applyFont="1" applyFill="1" applyBorder="1" applyAlignment="1" applyProtection="1">
      <alignment horizontal="left" vertical="top" wrapText="1"/>
      <protection locked="0"/>
    </xf>
    <xf numFmtId="10" fontId="69" fillId="0" borderId="0" xfId="33" applyNumberFormat="1" applyFont="1" applyAlignment="1">
      <alignment horizontal="center" vertical="center"/>
    </xf>
    <xf numFmtId="0" fontId="26" fillId="21" borderId="0" xfId="27" applyFont="1" applyFill="1" applyAlignment="1">
      <alignment horizontal="center" vertical="center"/>
    </xf>
    <xf numFmtId="0" fontId="67" fillId="0" borderId="0" xfId="27" applyFont="1" applyAlignment="1">
      <alignment horizontal="center" vertical="center" wrapText="1" readingOrder="1"/>
    </xf>
    <xf numFmtId="0" fontId="23" fillId="0" borderId="33" xfId="27" applyFont="1" applyBorder="1" applyAlignment="1">
      <alignment horizontal="center" vertical="top" textRotation="90"/>
    </xf>
    <xf numFmtId="0" fontId="23" fillId="0" borderId="22" xfId="27" applyFont="1" applyBorder="1" applyAlignment="1">
      <alignment horizontal="center" vertical="top" textRotation="90"/>
    </xf>
    <xf numFmtId="0" fontId="23" fillId="0" borderId="29" xfId="27" applyFont="1" applyBorder="1" applyAlignment="1">
      <alignment horizontal="center" vertical="top" textRotation="90"/>
    </xf>
    <xf numFmtId="3" fontId="23" fillId="0" borderId="34" xfId="27" applyNumberFormat="1" applyFont="1" applyBorder="1" applyAlignment="1">
      <alignment horizontal="left"/>
    </xf>
    <xf numFmtId="3" fontId="23" fillId="0" borderId="24" xfId="27" applyNumberFormat="1" applyFont="1" applyBorder="1" applyAlignment="1">
      <alignment horizontal="left"/>
    </xf>
    <xf numFmtId="0" fontId="19" fillId="18" borderId="3" xfId="30" applyFont="1" applyFill="1" applyBorder="1" applyAlignment="1" applyProtection="1">
      <alignment horizontal="left" vertical="center"/>
      <protection locked="0"/>
    </xf>
    <xf numFmtId="0" fontId="26" fillId="2" borderId="0" xfId="27" applyFont="1" applyFill="1" applyAlignment="1">
      <alignment horizontal="center" vertical="center"/>
    </xf>
    <xf numFmtId="0" fontId="65" fillId="0" borderId="0" xfId="27" applyFont="1" applyAlignment="1">
      <alignment horizontal="right" vertical="top" wrapText="1" readingOrder="1"/>
    </xf>
    <xf numFmtId="0" fontId="65" fillId="0" borderId="6" xfId="27" applyFont="1" applyBorder="1" applyAlignment="1">
      <alignment horizontal="right" vertical="top" wrapText="1" readingOrder="1"/>
    </xf>
    <xf numFmtId="0" fontId="19" fillId="18" borderId="3" xfId="30" applyFont="1" applyFill="1" applyBorder="1" applyAlignment="1" applyProtection="1">
      <alignment horizontal="left"/>
      <protection locked="0"/>
    </xf>
    <xf numFmtId="178" fontId="66" fillId="0" borderId="0" xfId="27" applyNumberFormat="1" applyFont="1" applyAlignment="1">
      <alignment horizontal="center" vertical="top" wrapText="1" readingOrder="1"/>
    </xf>
    <xf numFmtId="0" fontId="65" fillId="0" borderId="0" xfId="27" applyFont="1" applyAlignment="1">
      <alignment horizontal="left" vertical="center" wrapText="1" readingOrder="1"/>
    </xf>
    <xf numFmtId="3" fontId="23" fillId="0" borderId="35" xfId="27" applyNumberFormat="1" applyFont="1" applyBorder="1" applyAlignment="1">
      <alignment horizontal="left"/>
    </xf>
    <xf numFmtId="3" fontId="23" fillId="0" borderId="6" xfId="27" applyNumberFormat="1" applyFont="1" applyBorder="1" applyAlignment="1">
      <alignment horizontal="left"/>
    </xf>
    <xf numFmtId="0" fontId="5" fillId="0" borderId="0" xfId="33" applyFont="1" applyBorder="1"/>
    <xf numFmtId="168" fontId="9" fillId="0" borderId="0" xfId="31" applyNumberFormat="1" applyFont="1" applyBorder="1" applyAlignment="1">
      <alignment vertical="center"/>
    </xf>
  </cellXfs>
  <cellStyles count="42">
    <cellStyle name="Akzent1" xfId="1" builtinId="29" customBuiltin="1"/>
    <cellStyle name="Akzent2" xfId="2" builtinId="33" customBuiltin="1"/>
    <cellStyle name="Akzent3" xfId="3" builtinId="37" customBuiltin="1"/>
    <cellStyle name="Akzent4" xfId="4" builtinId="41" customBuiltin="1"/>
    <cellStyle name="Akzent5" xfId="5" builtinId="45" customBuiltin="1"/>
    <cellStyle name="Akzent6" xfId="6" builtinId="49" customBuiltin="1"/>
    <cellStyle name="Ausgabe" xfId="7" builtinId="21" customBuiltin="1"/>
    <cellStyle name="Berechnung" xfId="8" builtinId="22" customBuiltin="1"/>
    <cellStyle name="Dezimal 2" xfId="9" xr:uid="{00000000-0005-0000-0000-000008000000}"/>
    <cellStyle name="Dezimal 2 2" xfId="10" xr:uid="{00000000-0005-0000-0000-000009000000}"/>
    <cellStyle name="Dezimal 2 2 2" xfId="11" xr:uid="{00000000-0005-0000-0000-00000A000000}"/>
    <cellStyle name="Dezimal_T00003 2" xfId="12" xr:uid="{00000000-0005-0000-0000-00000B000000}"/>
    <cellStyle name="Eingabe" xfId="13" builtinId="20" customBuiltin="1"/>
    <cellStyle name="Ergebnis" xfId="14" builtinId="25" customBuiltin="1"/>
    <cellStyle name="Erklärender Text" xfId="15" builtinId="53" customBuiltin="1"/>
    <cellStyle name="Euro" xfId="16" xr:uid="{00000000-0005-0000-0000-00000F000000}"/>
    <cellStyle name="graue hinterlegung" xfId="17" xr:uid="{00000000-0005-0000-0000-000010000000}"/>
    <cellStyle name="Gut" xfId="18" builtinId="26" customBuiltin="1"/>
    <cellStyle name="Komma 2" xfId="19" xr:uid="{00000000-0005-0000-0000-000012000000}"/>
    <cellStyle name="Neutral" xfId="20" builtinId="28" customBuiltin="1"/>
    <cellStyle name="Notiz" xfId="21" builtinId="10" customBuiltin="1"/>
    <cellStyle name="Prozent" xfId="22" builtinId="5"/>
    <cellStyle name="Prozent 2" xfId="23" xr:uid="{00000000-0005-0000-0000-000016000000}"/>
    <cellStyle name="Prozent 3" xfId="24" xr:uid="{00000000-0005-0000-0000-000017000000}"/>
    <cellStyle name="Schlecht" xfId="25" builtinId="27" customBuiltin="1"/>
    <cellStyle name="Standard" xfId="0" builtinId="0"/>
    <cellStyle name="Standard 2" xfId="26" xr:uid="{00000000-0005-0000-0000-00001A000000}"/>
    <cellStyle name="Standard 2 2" xfId="27" xr:uid="{00000000-0005-0000-0000-00001B000000}"/>
    <cellStyle name="Standard 3" xfId="28" xr:uid="{00000000-0005-0000-0000-00001C000000}"/>
    <cellStyle name="Standard 3 2" xfId="29" xr:uid="{00000000-0005-0000-0000-00001D000000}"/>
    <cellStyle name="Standard 3 3" xfId="30" xr:uid="{00000000-0005-0000-0000-00001E000000}"/>
    <cellStyle name="Standard 4" xfId="31" xr:uid="{00000000-0005-0000-0000-00001F000000}"/>
    <cellStyle name="Standard 5" xfId="32" xr:uid="{00000000-0005-0000-0000-000020000000}"/>
    <cellStyle name="Standard_K.Schätzung 2" xfId="33" xr:uid="{00000000-0005-0000-0000-000021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Scroll" dx="48" fmlaLink="$G$35" horiz="1" max="5" min="1" noThreeD="1" page="10"/>
</file>

<file path=xl/ctrlProps/ctrlProp10.xml><?xml version="1.0" encoding="utf-8"?>
<formControlPr xmlns="http://schemas.microsoft.com/office/spreadsheetml/2009/9/main" objectType="Scroll" dx="48" fmlaLink="$G$38" horiz="1" max="5" min="1" noThreeD="1" page="10"/>
</file>

<file path=xl/ctrlProps/ctrlProp11.xml><?xml version="1.0" encoding="utf-8"?>
<formControlPr xmlns="http://schemas.microsoft.com/office/spreadsheetml/2009/9/main" objectType="Scroll" dx="48" fmlaLink="$G$39" horiz="1" max="5" min="1" noThreeD="1" page="10" val="2"/>
</file>

<file path=xl/ctrlProps/ctrlProp12.xml><?xml version="1.0" encoding="utf-8"?>
<formControlPr xmlns="http://schemas.microsoft.com/office/spreadsheetml/2009/9/main" objectType="Scroll" dx="48" fmlaLink="$G$40" horiz="1" max="5" min="1" noThreeD="1" page="10"/>
</file>

<file path=xl/ctrlProps/ctrlProp13.xml><?xml version="1.0" encoding="utf-8"?>
<formControlPr xmlns="http://schemas.microsoft.com/office/spreadsheetml/2009/9/main" objectType="Scroll" dx="48" fmlaLink="$G$35" horiz="1" max="5" min="1" noThreeD="1" page="10"/>
</file>

<file path=xl/ctrlProps/ctrlProp14.xml><?xml version="1.0" encoding="utf-8"?>
<formControlPr xmlns="http://schemas.microsoft.com/office/spreadsheetml/2009/9/main" objectType="Scroll" dx="48" fmlaLink="$G$36" horiz="1" max="5" min="1" noThreeD="1" page="10"/>
</file>

<file path=xl/ctrlProps/ctrlProp15.xml><?xml version="1.0" encoding="utf-8"?>
<formControlPr xmlns="http://schemas.microsoft.com/office/spreadsheetml/2009/9/main" objectType="Scroll" dx="48" fmlaLink="$G$37" horiz="1" max="5" min="1" noThreeD="1" page="10"/>
</file>

<file path=xl/ctrlProps/ctrlProp16.xml><?xml version="1.0" encoding="utf-8"?>
<formControlPr xmlns="http://schemas.microsoft.com/office/spreadsheetml/2009/9/main" objectType="Scroll" dx="48" fmlaLink="$G$38" horiz="1" max="5" min="1" noThreeD="1" page="10" val="2"/>
</file>

<file path=xl/ctrlProps/ctrlProp17.xml><?xml version="1.0" encoding="utf-8"?>
<formControlPr xmlns="http://schemas.microsoft.com/office/spreadsheetml/2009/9/main" objectType="Scroll" dx="48" fmlaLink="$G$39" horiz="1" max="5" min="1" noThreeD="1" page="10"/>
</file>

<file path=xl/ctrlProps/ctrlProp18.xml><?xml version="1.0" encoding="utf-8"?>
<formControlPr xmlns="http://schemas.microsoft.com/office/spreadsheetml/2009/9/main" objectType="Scroll" dx="48" fmlaLink="$G$40" horiz="1" max="5" min="1" noThreeD="1" page="10" val="2"/>
</file>

<file path=xl/ctrlProps/ctrlProp19.xml><?xml version="1.0" encoding="utf-8"?>
<formControlPr xmlns="http://schemas.microsoft.com/office/spreadsheetml/2009/9/main" objectType="Scroll" dx="48" fmlaLink="$G$35" horiz="1" max="5" min="1" noThreeD="1" page="10"/>
</file>

<file path=xl/ctrlProps/ctrlProp2.xml><?xml version="1.0" encoding="utf-8"?>
<formControlPr xmlns="http://schemas.microsoft.com/office/spreadsheetml/2009/9/main" objectType="Scroll" dx="48" fmlaLink="$G$36" horiz="1" max="5" min="1" noThreeD="1" page="10" val="2"/>
</file>

<file path=xl/ctrlProps/ctrlProp20.xml><?xml version="1.0" encoding="utf-8"?>
<formControlPr xmlns="http://schemas.microsoft.com/office/spreadsheetml/2009/9/main" objectType="Scroll" dx="48" fmlaLink="$G$36" horiz="1" max="5" min="1" noThreeD="1" page="10"/>
</file>

<file path=xl/ctrlProps/ctrlProp21.xml><?xml version="1.0" encoding="utf-8"?>
<formControlPr xmlns="http://schemas.microsoft.com/office/spreadsheetml/2009/9/main" objectType="Scroll" dx="48" fmlaLink="$G$37" horiz="1" max="5" min="1" noThreeD="1" page="10"/>
</file>

<file path=xl/ctrlProps/ctrlProp22.xml><?xml version="1.0" encoding="utf-8"?>
<formControlPr xmlns="http://schemas.microsoft.com/office/spreadsheetml/2009/9/main" objectType="Scroll" dx="48" fmlaLink="$G$38" horiz="1" max="5" min="1" noThreeD="1" page="10"/>
</file>

<file path=xl/ctrlProps/ctrlProp23.xml><?xml version="1.0" encoding="utf-8"?>
<formControlPr xmlns="http://schemas.microsoft.com/office/spreadsheetml/2009/9/main" objectType="Scroll" dx="48" fmlaLink="$G$39" horiz="1" max="5" min="1" noThreeD="1" page="10" val="2"/>
</file>

<file path=xl/ctrlProps/ctrlProp24.xml><?xml version="1.0" encoding="utf-8"?>
<formControlPr xmlns="http://schemas.microsoft.com/office/spreadsheetml/2009/9/main" objectType="Scroll" dx="48" fmlaLink="$G$40" horiz="1" max="5" min="1" noThreeD="1" page="10"/>
</file>

<file path=xl/ctrlProps/ctrlProp25.xml><?xml version="1.0" encoding="utf-8"?>
<formControlPr xmlns="http://schemas.microsoft.com/office/spreadsheetml/2009/9/main" objectType="Scroll" dx="48" fmlaLink="$G$42" horiz="1" max="10" noThreeD="1" page="10" val="0"/>
</file>

<file path=xl/ctrlProps/ctrlProp3.xml><?xml version="1.0" encoding="utf-8"?>
<formControlPr xmlns="http://schemas.microsoft.com/office/spreadsheetml/2009/9/main" objectType="Scroll" dx="48" fmlaLink="$G$37" horiz="1" max="5" min="1" noThreeD="1" page="10"/>
</file>

<file path=xl/ctrlProps/ctrlProp4.xml><?xml version="1.0" encoding="utf-8"?>
<formControlPr xmlns="http://schemas.microsoft.com/office/spreadsheetml/2009/9/main" objectType="Scroll" dx="48" fmlaLink="$G$38" horiz="1" max="5" min="1" noThreeD="1" page="10" val="2"/>
</file>

<file path=xl/ctrlProps/ctrlProp5.xml><?xml version="1.0" encoding="utf-8"?>
<formControlPr xmlns="http://schemas.microsoft.com/office/spreadsheetml/2009/9/main" objectType="Scroll" dx="48" fmlaLink="$G$39" horiz="1" max="5" min="1" noThreeD="1" page="10"/>
</file>

<file path=xl/ctrlProps/ctrlProp6.xml><?xml version="1.0" encoding="utf-8"?>
<formControlPr xmlns="http://schemas.microsoft.com/office/spreadsheetml/2009/9/main" objectType="Scroll" dx="48" fmlaLink="$G$40" horiz="1" max="5" min="1" noThreeD="1" page="10" val="2"/>
</file>

<file path=xl/ctrlProps/ctrlProp7.xml><?xml version="1.0" encoding="utf-8"?>
<formControlPr xmlns="http://schemas.microsoft.com/office/spreadsheetml/2009/9/main" objectType="Scroll" dx="48" fmlaLink="$G$35" horiz="1" max="5" min="1" noThreeD="1" page="10"/>
</file>

<file path=xl/ctrlProps/ctrlProp8.xml><?xml version="1.0" encoding="utf-8"?>
<formControlPr xmlns="http://schemas.microsoft.com/office/spreadsheetml/2009/9/main" objectType="Scroll" dx="48" fmlaLink="$G$36" horiz="1" max="5" min="1" noThreeD="1" page="10" val="2"/>
</file>

<file path=xl/ctrlProps/ctrlProp9.xml><?xml version="1.0" encoding="utf-8"?>
<formControlPr xmlns="http://schemas.microsoft.com/office/spreadsheetml/2009/9/main" objectType="Scroll" dx="48" fmlaLink="$G$37" horiz="1" max="5" min="1" noThreeD="1" page="1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23233</xdr:colOff>
      <xdr:row>26</xdr:row>
      <xdr:rowOff>150395</xdr:rowOff>
    </xdr:from>
    <xdr:to>
      <xdr:col>9</xdr:col>
      <xdr:colOff>743487</xdr:colOff>
      <xdr:row>47</xdr:row>
      <xdr:rowOff>68650</xdr:rowOff>
    </xdr:to>
    <xdr:grpSp>
      <xdr:nvGrpSpPr>
        <xdr:cNvPr id="12" name="Gruppieren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pSpPr/>
      </xdr:nvGrpSpPr>
      <xdr:grpSpPr>
        <a:xfrm>
          <a:off x="4976233" y="3674645"/>
          <a:ext cx="2015654" cy="3109130"/>
          <a:chOff x="5393934" y="3979216"/>
          <a:chExt cx="2018622" cy="3005617"/>
        </a:xfrm>
      </xdr:grpSpPr>
      <xdr:cxnSp macro="">
        <xdr:nvCxnSpPr>
          <xdr:cNvPr id="3" name="Gerade Verbindung 2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CxnSpPr/>
        </xdr:nvCxnSpPr>
        <xdr:spPr bwMode="auto">
          <a:xfrm>
            <a:off x="7404434" y="3979216"/>
            <a:ext cx="0" cy="120344"/>
          </a:xfrm>
          <a:prstGeom prst="line">
            <a:avLst/>
          </a:prstGeom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" name="Gerade Verbindung 3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CxnSpPr/>
        </xdr:nvCxnSpPr>
        <xdr:spPr bwMode="auto">
          <a:xfrm flipH="1">
            <a:off x="6109836" y="4089402"/>
            <a:ext cx="1302720" cy="0"/>
          </a:xfrm>
          <a:prstGeom prst="line">
            <a:avLst/>
          </a:prstGeom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" name="Gerade Verbindung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CxnSpPr/>
        </xdr:nvCxnSpPr>
        <xdr:spPr bwMode="auto">
          <a:xfrm>
            <a:off x="6111148" y="4089402"/>
            <a:ext cx="0" cy="2895431"/>
          </a:xfrm>
          <a:prstGeom prst="line">
            <a:avLst/>
          </a:prstGeom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6" name="Gerade Verbindung mit Pfeil 5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CxnSpPr/>
        </xdr:nvCxnSpPr>
        <xdr:spPr bwMode="auto">
          <a:xfrm flipH="1">
            <a:off x="5393934" y="6984833"/>
            <a:ext cx="715471" cy="0"/>
          </a:xfrm>
          <a:prstGeom prst="straightConnector1">
            <a:avLst/>
          </a:prstGeom>
          <a:ln>
            <a:solidFill>
              <a:schemeClr val="tx1">
                <a:lumMod val="50000"/>
                <a:lumOff val="50000"/>
              </a:schemeClr>
            </a:solidFill>
            <a:tailEnd type="arrow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34</xdr:row>
          <xdr:rowOff>38757</xdr:rowOff>
        </xdr:from>
        <xdr:to>
          <xdr:col>10</xdr:col>
          <xdr:colOff>0</xdr:colOff>
          <xdr:row>34</xdr:row>
          <xdr:rowOff>143157</xdr:rowOff>
        </xdr:to>
        <xdr:sp macro="" textlink="">
          <xdr:nvSpPr>
            <xdr:cNvPr id="1026" name="Scroll Bar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35</xdr:row>
          <xdr:rowOff>32188</xdr:rowOff>
        </xdr:from>
        <xdr:to>
          <xdr:col>10</xdr:col>
          <xdr:colOff>0</xdr:colOff>
          <xdr:row>35</xdr:row>
          <xdr:rowOff>136588</xdr:rowOff>
        </xdr:to>
        <xdr:sp macro="" textlink="">
          <xdr:nvSpPr>
            <xdr:cNvPr id="1032" name="Scroll Bar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36</xdr:row>
          <xdr:rowOff>32188</xdr:rowOff>
        </xdr:from>
        <xdr:to>
          <xdr:col>10</xdr:col>
          <xdr:colOff>0</xdr:colOff>
          <xdr:row>36</xdr:row>
          <xdr:rowOff>136588</xdr:rowOff>
        </xdr:to>
        <xdr:sp macro="" textlink="">
          <xdr:nvSpPr>
            <xdr:cNvPr id="1033" name="Scroll Bar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37</xdr:row>
          <xdr:rowOff>32188</xdr:rowOff>
        </xdr:from>
        <xdr:to>
          <xdr:col>10</xdr:col>
          <xdr:colOff>0</xdr:colOff>
          <xdr:row>37</xdr:row>
          <xdr:rowOff>136588</xdr:rowOff>
        </xdr:to>
        <xdr:sp macro="" textlink="">
          <xdr:nvSpPr>
            <xdr:cNvPr id="1034" name="Scroll Bar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38</xdr:row>
          <xdr:rowOff>25619</xdr:rowOff>
        </xdr:from>
        <xdr:to>
          <xdr:col>10</xdr:col>
          <xdr:colOff>0</xdr:colOff>
          <xdr:row>38</xdr:row>
          <xdr:rowOff>130019</xdr:rowOff>
        </xdr:to>
        <xdr:sp macro="" textlink="">
          <xdr:nvSpPr>
            <xdr:cNvPr id="1035" name="Scroll Bar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39</xdr:row>
          <xdr:rowOff>32188</xdr:rowOff>
        </xdr:from>
        <xdr:to>
          <xdr:col>10</xdr:col>
          <xdr:colOff>0</xdr:colOff>
          <xdr:row>39</xdr:row>
          <xdr:rowOff>136588</xdr:rowOff>
        </xdr:to>
        <xdr:sp macro="" textlink="">
          <xdr:nvSpPr>
            <xdr:cNvPr id="1036" name="Scroll Bar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 fLocksWithSheet="0"/>
      </xdr:twoCellAnchor>
    </mc:Choice>
    <mc:Fallback/>
  </mc:AlternateContent>
  <xdr:twoCellAnchor>
    <xdr:from>
      <xdr:col>9</xdr:col>
      <xdr:colOff>140266</xdr:colOff>
      <xdr:row>33</xdr:row>
      <xdr:rowOff>282555</xdr:rowOff>
    </xdr:from>
    <xdr:to>
      <xdr:col>9</xdr:col>
      <xdr:colOff>423458</xdr:colOff>
      <xdr:row>40</xdr:row>
      <xdr:rowOff>40645</xdr:rowOff>
    </xdr:to>
    <xdr:grpSp>
      <xdr:nvGrpSpPr>
        <xdr:cNvPr id="28" name="Gruppieren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GrpSpPr/>
      </xdr:nvGrpSpPr>
      <xdr:grpSpPr>
        <a:xfrm>
          <a:off x="6388666" y="4864080"/>
          <a:ext cx="283192" cy="1034440"/>
          <a:chOff x="6796639" y="4929137"/>
          <a:chExt cx="283192" cy="1159945"/>
        </a:xfrm>
      </xdr:grpSpPr>
      <xdr:cxnSp macro="">
        <xdr:nvCxnSpPr>
          <xdr:cNvPr id="17" name="Gerader Verbinder 17">
            <a:extLst>
              <a:ext uri="{FF2B5EF4-FFF2-40B4-BE49-F238E27FC236}">
                <a16:creationId xmlns:a16="http://schemas.microsoft.com/office/drawing/2014/main" id="{00000000-0008-0000-0000-000011000000}"/>
              </a:ext>
            </a:extLst>
          </xdr:cNvPr>
          <xdr:cNvCxnSpPr/>
        </xdr:nvCxnSpPr>
        <xdr:spPr>
          <a:xfrm>
            <a:off x="7079831" y="4929137"/>
            <a:ext cx="0" cy="1159945"/>
          </a:xfrm>
          <a:prstGeom prst="straightConnector1">
            <a:avLst/>
          </a:prstGeom>
          <a:ln>
            <a:solidFill>
              <a:schemeClr val="bg1">
                <a:lumMod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8" name="Gerader Verbinder 17">
            <a:extLst>
              <a:ext uri="{FF2B5EF4-FFF2-40B4-BE49-F238E27FC236}">
                <a16:creationId xmlns:a16="http://schemas.microsoft.com/office/drawing/2014/main" id="{00000000-0008-0000-0000-000012000000}"/>
              </a:ext>
            </a:extLst>
          </xdr:cNvPr>
          <xdr:cNvCxnSpPr/>
        </xdr:nvCxnSpPr>
        <xdr:spPr>
          <a:xfrm>
            <a:off x="6796639" y="4929137"/>
            <a:ext cx="0" cy="1153027"/>
          </a:xfrm>
          <a:prstGeom prst="straightConnector1">
            <a:avLst/>
          </a:prstGeom>
          <a:ln>
            <a:solidFill>
              <a:schemeClr val="bg1">
                <a:lumMod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 editAs="oneCell">
    <xdr:from>
      <xdr:col>5</xdr:col>
      <xdr:colOff>19904</xdr:colOff>
      <xdr:row>33</xdr:row>
      <xdr:rowOff>142678</xdr:rowOff>
    </xdr:from>
    <xdr:to>
      <xdr:col>5</xdr:col>
      <xdr:colOff>153062</xdr:colOff>
      <xdr:row>33</xdr:row>
      <xdr:rowOff>295372</xdr:rowOff>
    </xdr:to>
    <xdr:pic>
      <xdr:nvPicPr>
        <xdr:cNvPr id="29" name="Grafik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7629" t="6319" r="3392" b="5829"/>
        <a:stretch/>
      </xdr:blipFill>
      <xdr:spPr>
        <a:xfrm>
          <a:off x="3648929" y="5143303"/>
          <a:ext cx="133158" cy="15269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35720</xdr:colOff>
      <xdr:row>26</xdr:row>
      <xdr:rowOff>74545</xdr:rowOff>
    </xdr:from>
    <xdr:to>
      <xdr:col>9</xdr:col>
      <xdr:colOff>761676</xdr:colOff>
      <xdr:row>47</xdr:row>
      <xdr:rowOff>93008</xdr:rowOff>
    </xdr:to>
    <xdr:grpSp>
      <xdr:nvGrpSpPr>
        <xdr:cNvPr id="2" name="Gruppier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pSpPr/>
      </xdr:nvGrpSpPr>
      <xdr:grpSpPr>
        <a:xfrm>
          <a:off x="4988720" y="3598795"/>
          <a:ext cx="2021356" cy="3066463"/>
          <a:chOff x="5414215" y="3918284"/>
          <a:chExt cx="1998341" cy="3066549"/>
        </a:xfrm>
      </xdr:grpSpPr>
      <xdr:cxnSp macro="">
        <xdr:nvCxnSpPr>
          <xdr:cNvPr id="7" name="Gerade Verbindung 2">
            <a:extLst>
              <a:ext uri="{FF2B5EF4-FFF2-40B4-BE49-F238E27FC236}">
                <a16:creationId xmlns:a16="http://schemas.microsoft.com/office/drawing/2014/main" id="{00000000-0008-0000-0300-000007000000}"/>
              </a:ext>
            </a:extLst>
          </xdr:cNvPr>
          <xdr:cNvCxnSpPr/>
        </xdr:nvCxnSpPr>
        <xdr:spPr bwMode="auto">
          <a:xfrm>
            <a:off x="7404434" y="3918284"/>
            <a:ext cx="0" cy="181276"/>
          </a:xfrm>
          <a:prstGeom prst="line">
            <a:avLst/>
          </a:prstGeom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8" name="Gerade Verbindung 3">
            <a:extLst>
              <a:ext uri="{FF2B5EF4-FFF2-40B4-BE49-F238E27FC236}">
                <a16:creationId xmlns:a16="http://schemas.microsoft.com/office/drawing/2014/main" id="{00000000-0008-0000-0300-000008000000}"/>
              </a:ext>
            </a:extLst>
          </xdr:cNvPr>
          <xdr:cNvCxnSpPr/>
        </xdr:nvCxnSpPr>
        <xdr:spPr bwMode="auto">
          <a:xfrm flipH="1">
            <a:off x="6109836" y="4089402"/>
            <a:ext cx="1302720" cy="0"/>
          </a:xfrm>
          <a:prstGeom prst="line">
            <a:avLst/>
          </a:prstGeom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9" name="Gerade Verbindung 4">
            <a:extLst>
              <a:ext uri="{FF2B5EF4-FFF2-40B4-BE49-F238E27FC236}">
                <a16:creationId xmlns:a16="http://schemas.microsoft.com/office/drawing/2014/main" id="{00000000-0008-0000-0300-000009000000}"/>
              </a:ext>
            </a:extLst>
          </xdr:cNvPr>
          <xdr:cNvCxnSpPr/>
        </xdr:nvCxnSpPr>
        <xdr:spPr bwMode="auto">
          <a:xfrm>
            <a:off x="6111148" y="4089402"/>
            <a:ext cx="0" cy="2895431"/>
          </a:xfrm>
          <a:prstGeom prst="line">
            <a:avLst/>
          </a:prstGeom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0" name="Gerade Verbindung mit Pfeil 9">
            <a:extLst>
              <a:ext uri="{FF2B5EF4-FFF2-40B4-BE49-F238E27FC236}">
                <a16:creationId xmlns:a16="http://schemas.microsoft.com/office/drawing/2014/main" id="{00000000-0008-0000-0300-00000A000000}"/>
              </a:ext>
            </a:extLst>
          </xdr:cNvPr>
          <xdr:cNvCxnSpPr/>
        </xdr:nvCxnSpPr>
        <xdr:spPr bwMode="auto">
          <a:xfrm flipH="1">
            <a:off x="5414215" y="6984833"/>
            <a:ext cx="695190" cy="0"/>
          </a:xfrm>
          <a:prstGeom prst="straightConnector1">
            <a:avLst/>
          </a:prstGeom>
          <a:ln>
            <a:solidFill>
              <a:schemeClr val="tx1">
                <a:lumMod val="50000"/>
                <a:lumOff val="50000"/>
              </a:schemeClr>
            </a:solidFill>
            <a:tailEnd type="arrow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34</xdr:row>
          <xdr:rowOff>32188</xdr:rowOff>
        </xdr:from>
        <xdr:to>
          <xdr:col>10</xdr:col>
          <xdr:colOff>0</xdr:colOff>
          <xdr:row>34</xdr:row>
          <xdr:rowOff>136588</xdr:rowOff>
        </xdr:to>
        <xdr:sp macro="" textlink="">
          <xdr:nvSpPr>
            <xdr:cNvPr id="2051" name="Scroll Bar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3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35</xdr:row>
          <xdr:rowOff>32188</xdr:rowOff>
        </xdr:from>
        <xdr:to>
          <xdr:col>10</xdr:col>
          <xdr:colOff>0</xdr:colOff>
          <xdr:row>35</xdr:row>
          <xdr:rowOff>136588</xdr:rowOff>
        </xdr:to>
        <xdr:sp macro="" textlink="">
          <xdr:nvSpPr>
            <xdr:cNvPr id="2052" name="Scroll Bar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3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36</xdr:row>
          <xdr:rowOff>32188</xdr:rowOff>
        </xdr:from>
        <xdr:to>
          <xdr:col>10</xdr:col>
          <xdr:colOff>0</xdr:colOff>
          <xdr:row>36</xdr:row>
          <xdr:rowOff>136588</xdr:rowOff>
        </xdr:to>
        <xdr:sp macro="" textlink="">
          <xdr:nvSpPr>
            <xdr:cNvPr id="2053" name="Scroll Bar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3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37</xdr:row>
          <xdr:rowOff>32188</xdr:rowOff>
        </xdr:from>
        <xdr:to>
          <xdr:col>10</xdr:col>
          <xdr:colOff>0</xdr:colOff>
          <xdr:row>37</xdr:row>
          <xdr:rowOff>136588</xdr:rowOff>
        </xdr:to>
        <xdr:sp macro="" textlink="">
          <xdr:nvSpPr>
            <xdr:cNvPr id="2054" name="Scroll Bar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3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38</xdr:row>
          <xdr:rowOff>32188</xdr:rowOff>
        </xdr:from>
        <xdr:to>
          <xdr:col>10</xdr:col>
          <xdr:colOff>0</xdr:colOff>
          <xdr:row>38</xdr:row>
          <xdr:rowOff>136588</xdr:rowOff>
        </xdr:to>
        <xdr:sp macro="" textlink="">
          <xdr:nvSpPr>
            <xdr:cNvPr id="2055" name="Scroll Bar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3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39</xdr:row>
          <xdr:rowOff>32188</xdr:rowOff>
        </xdr:from>
        <xdr:to>
          <xdr:col>10</xdr:col>
          <xdr:colOff>0</xdr:colOff>
          <xdr:row>39</xdr:row>
          <xdr:rowOff>136588</xdr:rowOff>
        </xdr:to>
        <xdr:sp macro="" textlink="">
          <xdr:nvSpPr>
            <xdr:cNvPr id="2056" name="Scroll Bar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3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 fLocksWithSheet="0"/>
      </xdr:twoCellAnchor>
    </mc:Choice>
    <mc:Fallback/>
  </mc:AlternateContent>
  <xdr:twoCellAnchor>
    <xdr:from>
      <xdr:col>9</xdr:col>
      <xdr:colOff>146957</xdr:colOff>
      <xdr:row>33</xdr:row>
      <xdr:rowOff>142875</xdr:rowOff>
    </xdr:from>
    <xdr:to>
      <xdr:col>9</xdr:col>
      <xdr:colOff>441579</xdr:colOff>
      <xdr:row>40</xdr:row>
      <xdr:rowOff>707</xdr:rowOff>
    </xdr:to>
    <xdr:grpSp>
      <xdr:nvGrpSpPr>
        <xdr:cNvPr id="15" name="Gruppieren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GrpSpPr/>
      </xdr:nvGrpSpPr>
      <xdr:grpSpPr>
        <a:xfrm>
          <a:off x="6395357" y="4724400"/>
          <a:ext cx="294622" cy="991307"/>
          <a:chOff x="6796639" y="4929137"/>
          <a:chExt cx="283192" cy="1159945"/>
        </a:xfrm>
      </xdr:grpSpPr>
      <xdr:cxnSp macro="">
        <xdr:nvCxnSpPr>
          <xdr:cNvPr id="16" name="Gerader Verbinder 17">
            <a:extLst>
              <a:ext uri="{FF2B5EF4-FFF2-40B4-BE49-F238E27FC236}">
                <a16:creationId xmlns:a16="http://schemas.microsoft.com/office/drawing/2014/main" id="{00000000-0008-0000-0300-000010000000}"/>
              </a:ext>
            </a:extLst>
          </xdr:cNvPr>
          <xdr:cNvCxnSpPr/>
        </xdr:nvCxnSpPr>
        <xdr:spPr>
          <a:xfrm>
            <a:off x="7079831" y="4929137"/>
            <a:ext cx="0" cy="1159945"/>
          </a:xfrm>
          <a:prstGeom prst="straightConnector1">
            <a:avLst/>
          </a:prstGeom>
          <a:ln>
            <a:solidFill>
              <a:schemeClr val="bg1">
                <a:lumMod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7" name="Gerader Verbinder 17">
            <a:extLst>
              <a:ext uri="{FF2B5EF4-FFF2-40B4-BE49-F238E27FC236}">
                <a16:creationId xmlns:a16="http://schemas.microsoft.com/office/drawing/2014/main" id="{00000000-0008-0000-0300-000011000000}"/>
              </a:ext>
            </a:extLst>
          </xdr:cNvPr>
          <xdr:cNvCxnSpPr/>
        </xdr:nvCxnSpPr>
        <xdr:spPr>
          <a:xfrm>
            <a:off x="6796639" y="4929137"/>
            <a:ext cx="0" cy="1153027"/>
          </a:xfrm>
          <a:prstGeom prst="straightConnector1">
            <a:avLst/>
          </a:prstGeom>
          <a:ln>
            <a:solidFill>
              <a:schemeClr val="bg1">
                <a:lumMod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 editAs="oneCell">
    <xdr:from>
      <xdr:col>5</xdr:col>
      <xdr:colOff>0</xdr:colOff>
      <xdr:row>33</xdr:row>
      <xdr:rowOff>16566</xdr:rowOff>
    </xdr:from>
    <xdr:to>
      <xdr:col>5</xdr:col>
      <xdr:colOff>133158</xdr:colOff>
      <xdr:row>34</xdr:row>
      <xdr:rowOff>1702</xdr:rowOff>
    </xdr:to>
    <xdr:pic>
      <xdr:nvPicPr>
        <xdr:cNvPr id="18" name="Grafik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7629" t="6319" r="3392" b="5829"/>
        <a:stretch/>
      </xdr:blipFill>
      <xdr:spPr>
        <a:xfrm>
          <a:off x="3636065" y="5044109"/>
          <a:ext cx="133158" cy="15459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32845</xdr:colOff>
      <xdr:row>26</xdr:row>
      <xdr:rowOff>91967</xdr:rowOff>
    </xdr:from>
    <xdr:to>
      <xdr:col>9</xdr:col>
      <xdr:colOff>764599</xdr:colOff>
      <xdr:row>47</xdr:row>
      <xdr:rowOff>103930</xdr:rowOff>
    </xdr:to>
    <xdr:grpSp>
      <xdr:nvGrpSpPr>
        <xdr:cNvPr id="11" name="Gruppieren 10">
          <a:extLst>
            <a:ext uri="{FF2B5EF4-FFF2-40B4-BE49-F238E27FC236}">
              <a16:creationId xmlns:a16="http://schemas.microsoft.com/office/drawing/2014/main" id="{00000000-0008-0000-0600-00000B000000}"/>
            </a:ext>
          </a:extLst>
        </xdr:cNvPr>
        <xdr:cNvGrpSpPr/>
      </xdr:nvGrpSpPr>
      <xdr:grpSpPr>
        <a:xfrm>
          <a:off x="4985845" y="3616217"/>
          <a:ext cx="2027154" cy="3059963"/>
          <a:chOff x="5404183" y="3943350"/>
          <a:chExt cx="2003669" cy="3067916"/>
        </a:xfrm>
      </xdr:grpSpPr>
      <xdr:cxnSp macro="">
        <xdr:nvCxnSpPr>
          <xdr:cNvPr id="3" name="Gerade Verbindung 2">
            <a:extLst>
              <a:ext uri="{FF2B5EF4-FFF2-40B4-BE49-F238E27FC236}">
                <a16:creationId xmlns:a16="http://schemas.microsoft.com/office/drawing/2014/main" id="{00000000-0008-0000-0600-000003000000}"/>
              </a:ext>
            </a:extLst>
          </xdr:cNvPr>
          <xdr:cNvCxnSpPr/>
        </xdr:nvCxnSpPr>
        <xdr:spPr bwMode="auto">
          <a:xfrm>
            <a:off x="7407852" y="3943350"/>
            <a:ext cx="0" cy="178377"/>
          </a:xfrm>
          <a:prstGeom prst="line">
            <a:avLst/>
          </a:prstGeom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" name="Gerade Verbindung 3">
            <a:extLst>
              <a:ext uri="{FF2B5EF4-FFF2-40B4-BE49-F238E27FC236}">
                <a16:creationId xmlns:a16="http://schemas.microsoft.com/office/drawing/2014/main" id="{00000000-0008-0000-0600-000004000000}"/>
              </a:ext>
            </a:extLst>
          </xdr:cNvPr>
          <xdr:cNvCxnSpPr/>
        </xdr:nvCxnSpPr>
        <xdr:spPr bwMode="auto">
          <a:xfrm flipH="1">
            <a:off x="6081280" y="4114342"/>
            <a:ext cx="1326572" cy="0"/>
          </a:xfrm>
          <a:prstGeom prst="line">
            <a:avLst/>
          </a:prstGeom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" name="Gerade Verbindung 4">
            <a:extLst>
              <a:ext uri="{FF2B5EF4-FFF2-40B4-BE49-F238E27FC236}">
                <a16:creationId xmlns:a16="http://schemas.microsoft.com/office/drawing/2014/main" id="{00000000-0008-0000-0600-000005000000}"/>
              </a:ext>
            </a:extLst>
          </xdr:cNvPr>
          <xdr:cNvCxnSpPr/>
        </xdr:nvCxnSpPr>
        <xdr:spPr bwMode="auto">
          <a:xfrm>
            <a:off x="6081689" y="4114342"/>
            <a:ext cx="0" cy="2896924"/>
          </a:xfrm>
          <a:prstGeom prst="line">
            <a:avLst/>
          </a:prstGeom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6" name="Gerade Verbindung mit Pfeil 5">
            <a:extLst>
              <a:ext uri="{FF2B5EF4-FFF2-40B4-BE49-F238E27FC236}">
                <a16:creationId xmlns:a16="http://schemas.microsoft.com/office/drawing/2014/main" id="{00000000-0008-0000-0600-000006000000}"/>
              </a:ext>
            </a:extLst>
          </xdr:cNvPr>
          <xdr:cNvCxnSpPr/>
        </xdr:nvCxnSpPr>
        <xdr:spPr bwMode="auto">
          <a:xfrm flipH="1">
            <a:off x="5404183" y="7011266"/>
            <a:ext cx="678829" cy="0"/>
          </a:xfrm>
          <a:prstGeom prst="straightConnector1">
            <a:avLst/>
          </a:prstGeom>
          <a:ln>
            <a:solidFill>
              <a:schemeClr val="tx1">
                <a:lumMod val="50000"/>
                <a:lumOff val="50000"/>
              </a:schemeClr>
            </a:solidFill>
            <a:tailEnd type="arrow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 editAs="oneCell">
    <xdr:from>
      <xdr:col>5</xdr:col>
      <xdr:colOff>0</xdr:colOff>
      <xdr:row>33</xdr:row>
      <xdr:rowOff>9525</xdr:rowOff>
    </xdr:from>
    <xdr:to>
      <xdr:col>5</xdr:col>
      <xdr:colOff>133158</xdr:colOff>
      <xdr:row>34</xdr:row>
      <xdr:rowOff>294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7629" t="6319" r="3392" b="5829"/>
        <a:stretch/>
      </xdr:blipFill>
      <xdr:spPr>
        <a:xfrm>
          <a:off x="3629025" y="5010150"/>
          <a:ext cx="133158" cy="150789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34</xdr:row>
          <xdr:rowOff>38100</xdr:rowOff>
        </xdr:from>
        <xdr:to>
          <xdr:col>10</xdr:col>
          <xdr:colOff>0</xdr:colOff>
          <xdr:row>34</xdr:row>
          <xdr:rowOff>142500</xdr:rowOff>
        </xdr:to>
        <xdr:sp macro="" textlink="">
          <xdr:nvSpPr>
            <xdr:cNvPr id="3074" name="Scroll Bar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6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35</xdr:row>
          <xdr:rowOff>38100</xdr:rowOff>
        </xdr:from>
        <xdr:to>
          <xdr:col>10</xdr:col>
          <xdr:colOff>0</xdr:colOff>
          <xdr:row>35</xdr:row>
          <xdr:rowOff>142500</xdr:rowOff>
        </xdr:to>
        <xdr:sp macro="" textlink="">
          <xdr:nvSpPr>
            <xdr:cNvPr id="3075" name="Scroll Bar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6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36</xdr:row>
          <xdr:rowOff>38100</xdr:rowOff>
        </xdr:from>
        <xdr:to>
          <xdr:col>10</xdr:col>
          <xdr:colOff>0</xdr:colOff>
          <xdr:row>36</xdr:row>
          <xdr:rowOff>142500</xdr:rowOff>
        </xdr:to>
        <xdr:sp macro="" textlink="">
          <xdr:nvSpPr>
            <xdr:cNvPr id="3076" name="Scroll Bar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6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37</xdr:row>
          <xdr:rowOff>38100</xdr:rowOff>
        </xdr:from>
        <xdr:to>
          <xdr:col>10</xdr:col>
          <xdr:colOff>0</xdr:colOff>
          <xdr:row>37</xdr:row>
          <xdr:rowOff>142500</xdr:rowOff>
        </xdr:to>
        <xdr:sp macro="" textlink="">
          <xdr:nvSpPr>
            <xdr:cNvPr id="3077" name="Scroll Bar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6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38</xdr:row>
          <xdr:rowOff>38100</xdr:rowOff>
        </xdr:from>
        <xdr:to>
          <xdr:col>10</xdr:col>
          <xdr:colOff>0</xdr:colOff>
          <xdr:row>38</xdr:row>
          <xdr:rowOff>142500</xdr:rowOff>
        </xdr:to>
        <xdr:sp macro="" textlink="">
          <xdr:nvSpPr>
            <xdr:cNvPr id="3078" name="Scroll Bar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6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39</xdr:row>
          <xdr:rowOff>38100</xdr:rowOff>
        </xdr:from>
        <xdr:to>
          <xdr:col>10</xdr:col>
          <xdr:colOff>0</xdr:colOff>
          <xdr:row>39</xdr:row>
          <xdr:rowOff>142500</xdr:rowOff>
        </xdr:to>
        <xdr:sp macro="" textlink="">
          <xdr:nvSpPr>
            <xdr:cNvPr id="3079" name="Scroll Bar 7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00000000-0008-0000-0600-00000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 fLocksWithSheet="0"/>
      </xdr:twoCellAnchor>
    </mc:Choice>
    <mc:Fallback/>
  </mc:AlternateContent>
  <xdr:twoCellAnchor>
    <xdr:from>
      <xdr:col>9</xdr:col>
      <xdr:colOff>154014</xdr:colOff>
      <xdr:row>33</xdr:row>
      <xdr:rowOff>145381</xdr:rowOff>
    </xdr:from>
    <xdr:to>
      <xdr:col>9</xdr:col>
      <xdr:colOff>436721</xdr:colOff>
      <xdr:row>40</xdr:row>
      <xdr:rowOff>7620</xdr:rowOff>
    </xdr:to>
    <xdr:grpSp>
      <xdr:nvGrpSpPr>
        <xdr:cNvPr id="16" name="Gruppieren 15">
          <a:extLst>
            <a:ext uri="{FF2B5EF4-FFF2-40B4-BE49-F238E27FC236}">
              <a16:creationId xmlns:a16="http://schemas.microsoft.com/office/drawing/2014/main" id="{00000000-0008-0000-0600-000010000000}"/>
            </a:ext>
          </a:extLst>
        </xdr:cNvPr>
        <xdr:cNvGrpSpPr/>
      </xdr:nvGrpSpPr>
      <xdr:grpSpPr>
        <a:xfrm>
          <a:off x="6402414" y="4726906"/>
          <a:ext cx="282707" cy="995714"/>
          <a:chOff x="6796639" y="4929137"/>
          <a:chExt cx="283192" cy="1159945"/>
        </a:xfrm>
      </xdr:grpSpPr>
      <xdr:cxnSp macro="">
        <xdr:nvCxnSpPr>
          <xdr:cNvPr id="17" name="Gerader Verbinder 17">
            <a:extLst>
              <a:ext uri="{FF2B5EF4-FFF2-40B4-BE49-F238E27FC236}">
                <a16:creationId xmlns:a16="http://schemas.microsoft.com/office/drawing/2014/main" id="{00000000-0008-0000-0600-000011000000}"/>
              </a:ext>
            </a:extLst>
          </xdr:cNvPr>
          <xdr:cNvCxnSpPr/>
        </xdr:nvCxnSpPr>
        <xdr:spPr>
          <a:xfrm>
            <a:off x="7079831" y="4929137"/>
            <a:ext cx="0" cy="1159945"/>
          </a:xfrm>
          <a:prstGeom prst="straightConnector1">
            <a:avLst/>
          </a:prstGeom>
          <a:ln>
            <a:solidFill>
              <a:schemeClr val="bg1">
                <a:lumMod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8" name="Gerader Verbinder 17">
            <a:extLst>
              <a:ext uri="{FF2B5EF4-FFF2-40B4-BE49-F238E27FC236}">
                <a16:creationId xmlns:a16="http://schemas.microsoft.com/office/drawing/2014/main" id="{00000000-0008-0000-0600-000012000000}"/>
              </a:ext>
            </a:extLst>
          </xdr:cNvPr>
          <xdr:cNvCxnSpPr/>
        </xdr:nvCxnSpPr>
        <xdr:spPr>
          <a:xfrm>
            <a:off x="6796639" y="4929137"/>
            <a:ext cx="0" cy="1153027"/>
          </a:xfrm>
          <a:prstGeom prst="straightConnector1">
            <a:avLst/>
          </a:prstGeom>
          <a:ln>
            <a:solidFill>
              <a:schemeClr val="bg1">
                <a:lumMod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33</xdr:row>
      <xdr:rowOff>152400</xdr:rowOff>
    </xdr:from>
    <xdr:to>
      <xdr:col>5</xdr:col>
      <xdr:colOff>133158</xdr:colOff>
      <xdr:row>34</xdr:row>
      <xdr:rowOff>1016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7629" t="6319" r="3392" b="5829"/>
        <a:stretch/>
      </xdr:blipFill>
      <xdr:spPr>
        <a:xfrm>
          <a:off x="3629025" y="5153025"/>
          <a:ext cx="133158" cy="150789"/>
        </a:xfrm>
        <a:prstGeom prst="rect">
          <a:avLst/>
        </a:prstGeom>
      </xdr:spPr>
    </xdr:pic>
    <xdr:clientData/>
  </xdr:twoCellAnchor>
  <xdr:twoCellAnchor>
    <xdr:from>
      <xdr:col>7</xdr:col>
      <xdr:colOff>9525</xdr:colOff>
      <xdr:row>27</xdr:row>
      <xdr:rowOff>12989</xdr:rowOff>
    </xdr:from>
    <xdr:to>
      <xdr:col>9</xdr:col>
      <xdr:colOff>819150</xdr:colOff>
      <xdr:row>47</xdr:row>
      <xdr:rowOff>97236</xdr:rowOff>
    </xdr:to>
    <xdr:grpSp>
      <xdr:nvGrpSpPr>
        <xdr:cNvPr id="7" name="Gruppieren 6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GrpSpPr/>
      </xdr:nvGrpSpPr>
      <xdr:grpSpPr>
        <a:xfrm>
          <a:off x="4962525" y="3699164"/>
          <a:ext cx="2105025" cy="3113197"/>
          <a:chOff x="5300230" y="4054570"/>
          <a:chExt cx="2107622" cy="2956696"/>
        </a:xfrm>
      </xdr:grpSpPr>
      <xdr:cxnSp macro="">
        <xdr:nvCxnSpPr>
          <xdr:cNvPr id="8" name="Gerade Verbindung 2">
            <a:extLst>
              <a:ext uri="{FF2B5EF4-FFF2-40B4-BE49-F238E27FC236}">
                <a16:creationId xmlns:a16="http://schemas.microsoft.com/office/drawing/2014/main" id="{00000000-0008-0000-0900-000008000000}"/>
              </a:ext>
            </a:extLst>
          </xdr:cNvPr>
          <xdr:cNvCxnSpPr/>
        </xdr:nvCxnSpPr>
        <xdr:spPr bwMode="auto">
          <a:xfrm>
            <a:off x="7407852" y="4054570"/>
            <a:ext cx="0" cy="67157"/>
          </a:xfrm>
          <a:prstGeom prst="line">
            <a:avLst/>
          </a:prstGeom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9" name="Gerade Verbindung 3">
            <a:extLst>
              <a:ext uri="{FF2B5EF4-FFF2-40B4-BE49-F238E27FC236}">
                <a16:creationId xmlns:a16="http://schemas.microsoft.com/office/drawing/2014/main" id="{00000000-0008-0000-0900-000009000000}"/>
              </a:ext>
            </a:extLst>
          </xdr:cNvPr>
          <xdr:cNvCxnSpPr/>
        </xdr:nvCxnSpPr>
        <xdr:spPr bwMode="auto">
          <a:xfrm flipH="1">
            <a:off x="6081280" y="4114342"/>
            <a:ext cx="1326572" cy="0"/>
          </a:xfrm>
          <a:prstGeom prst="line">
            <a:avLst/>
          </a:prstGeom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0" name="Gerade Verbindung 4">
            <a:extLst>
              <a:ext uri="{FF2B5EF4-FFF2-40B4-BE49-F238E27FC236}">
                <a16:creationId xmlns:a16="http://schemas.microsoft.com/office/drawing/2014/main" id="{00000000-0008-0000-0900-00000A000000}"/>
              </a:ext>
            </a:extLst>
          </xdr:cNvPr>
          <xdr:cNvCxnSpPr/>
        </xdr:nvCxnSpPr>
        <xdr:spPr bwMode="auto">
          <a:xfrm>
            <a:off x="6081689" y="4114342"/>
            <a:ext cx="0" cy="2896924"/>
          </a:xfrm>
          <a:prstGeom prst="line">
            <a:avLst/>
          </a:prstGeom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1" name="Gerade Verbindung mit Pfeil 10">
            <a:extLst>
              <a:ext uri="{FF2B5EF4-FFF2-40B4-BE49-F238E27FC236}">
                <a16:creationId xmlns:a16="http://schemas.microsoft.com/office/drawing/2014/main" id="{00000000-0008-0000-0900-00000B000000}"/>
              </a:ext>
            </a:extLst>
          </xdr:cNvPr>
          <xdr:cNvCxnSpPr/>
        </xdr:nvCxnSpPr>
        <xdr:spPr bwMode="auto">
          <a:xfrm flipH="1">
            <a:off x="5300230" y="7011266"/>
            <a:ext cx="782781" cy="0"/>
          </a:xfrm>
          <a:prstGeom prst="straightConnector1">
            <a:avLst/>
          </a:prstGeom>
          <a:ln>
            <a:solidFill>
              <a:schemeClr val="tx1">
                <a:lumMod val="50000"/>
                <a:lumOff val="50000"/>
              </a:schemeClr>
            </a:solidFill>
            <a:tailEnd type="arrow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34</xdr:row>
          <xdr:rowOff>38100</xdr:rowOff>
        </xdr:from>
        <xdr:to>
          <xdr:col>10</xdr:col>
          <xdr:colOff>0</xdr:colOff>
          <xdr:row>34</xdr:row>
          <xdr:rowOff>142875</xdr:rowOff>
        </xdr:to>
        <xdr:sp macro="" textlink="">
          <xdr:nvSpPr>
            <xdr:cNvPr id="4097" name="Scroll Bar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9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35</xdr:row>
          <xdr:rowOff>38100</xdr:rowOff>
        </xdr:from>
        <xdr:to>
          <xdr:col>10</xdr:col>
          <xdr:colOff>0</xdr:colOff>
          <xdr:row>35</xdr:row>
          <xdr:rowOff>142875</xdr:rowOff>
        </xdr:to>
        <xdr:sp macro="" textlink="">
          <xdr:nvSpPr>
            <xdr:cNvPr id="4098" name="Scroll Bar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9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36</xdr:row>
          <xdr:rowOff>38100</xdr:rowOff>
        </xdr:from>
        <xdr:to>
          <xdr:col>10</xdr:col>
          <xdr:colOff>0</xdr:colOff>
          <xdr:row>36</xdr:row>
          <xdr:rowOff>142875</xdr:rowOff>
        </xdr:to>
        <xdr:sp macro="" textlink="">
          <xdr:nvSpPr>
            <xdr:cNvPr id="4099" name="Scroll Bar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9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37</xdr:row>
          <xdr:rowOff>38100</xdr:rowOff>
        </xdr:from>
        <xdr:to>
          <xdr:col>10</xdr:col>
          <xdr:colOff>0</xdr:colOff>
          <xdr:row>37</xdr:row>
          <xdr:rowOff>142875</xdr:rowOff>
        </xdr:to>
        <xdr:sp macro="" textlink="">
          <xdr:nvSpPr>
            <xdr:cNvPr id="4100" name="Scroll Bar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9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38</xdr:row>
          <xdr:rowOff>38100</xdr:rowOff>
        </xdr:from>
        <xdr:to>
          <xdr:col>10</xdr:col>
          <xdr:colOff>0</xdr:colOff>
          <xdr:row>38</xdr:row>
          <xdr:rowOff>142875</xdr:rowOff>
        </xdr:to>
        <xdr:sp macro="" textlink="">
          <xdr:nvSpPr>
            <xdr:cNvPr id="4101" name="Scroll Bar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9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39</xdr:row>
          <xdr:rowOff>28575</xdr:rowOff>
        </xdr:from>
        <xdr:to>
          <xdr:col>10</xdr:col>
          <xdr:colOff>0</xdr:colOff>
          <xdr:row>39</xdr:row>
          <xdr:rowOff>142875</xdr:rowOff>
        </xdr:to>
        <xdr:sp macro="" textlink="">
          <xdr:nvSpPr>
            <xdr:cNvPr id="4102" name="Scroll Bar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9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41</xdr:row>
          <xdr:rowOff>30956</xdr:rowOff>
        </xdr:from>
        <xdr:to>
          <xdr:col>9</xdr:col>
          <xdr:colOff>1038225</xdr:colOff>
          <xdr:row>41</xdr:row>
          <xdr:rowOff>135356</xdr:rowOff>
        </xdr:to>
        <xdr:sp macro="" textlink="">
          <xdr:nvSpPr>
            <xdr:cNvPr id="4103" name="Scroll Bar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9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 fLocksWithSheet="0"/>
      </xdr:twoCellAnchor>
    </mc:Choice>
    <mc:Fallback/>
  </mc:AlternateContent>
  <xdr:twoCellAnchor>
    <xdr:from>
      <xdr:col>9</xdr:col>
      <xdr:colOff>153494</xdr:colOff>
      <xdr:row>33</xdr:row>
      <xdr:rowOff>238125</xdr:rowOff>
    </xdr:from>
    <xdr:to>
      <xdr:col>9</xdr:col>
      <xdr:colOff>411080</xdr:colOff>
      <xdr:row>43</xdr:row>
      <xdr:rowOff>13536</xdr:rowOff>
    </xdr:to>
    <xdr:grpSp>
      <xdr:nvGrpSpPr>
        <xdr:cNvPr id="16" name="Gruppieren 15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GrpSpPr/>
      </xdr:nvGrpSpPr>
      <xdr:grpSpPr>
        <a:xfrm>
          <a:off x="6401894" y="4819650"/>
          <a:ext cx="257586" cy="1327986"/>
          <a:chOff x="6796639" y="4929137"/>
          <a:chExt cx="283192" cy="1159945"/>
        </a:xfrm>
      </xdr:grpSpPr>
      <xdr:cxnSp macro="">
        <xdr:nvCxnSpPr>
          <xdr:cNvPr id="17" name="Gerader Verbinder 17">
            <a:extLst>
              <a:ext uri="{FF2B5EF4-FFF2-40B4-BE49-F238E27FC236}">
                <a16:creationId xmlns:a16="http://schemas.microsoft.com/office/drawing/2014/main" id="{00000000-0008-0000-0900-000011000000}"/>
              </a:ext>
            </a:extLst>
          </xdr:cNvPr>
          <xdr:cNvCxnSpPr/>
        </xdr:nvCxnSpPr>
        <xdr:spPr>
          <a:xfrm>
            <a:off x="7079831" y="4929137"/>
            <a:ext cx="0" cy="1159945"/>
          </a:xfrm>
          <a:prstGeom prst="straightConnector1">
            <a:avLst/>
          </a:prstGeom>
          <a:ln>
            <a:solidFill>
              <a:schemeClr val="bg1">
                <a:lumMod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8" name="Gerader Verbinder 17">
            <a:extLst>
              <a:ext uri="{FF2B5EF4-FFF2-40B4-BE49-F238E27FC236}">
                <a16:creationId xmlns:a16="http://schemas.microsoft.com/office/drawing/2014/main" id="{00000000-0008-0000-0900-000012000000}"/>
              </a:ext>
            </a:extLst>
          </xdr:cNvPr>
          <xdr:cNvCxnSpPr/>
        </xdr:nvCxnSpPr>
        <xdr:spPr>
          <a:xfrm>
            <a:off x="6796639" y="4929137"/>
            <a:ext cx="0" cy="1153027"/>
          </a:xfrm>
          <a:prstGeom prst="straightConnector1">
            <a:avLst/>
          </a:prstGeom>
          <a:ln>
            <a:solidFill>
              <a:schemeClr val="bg1">
                <a:lumMod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3.xml"/><Relationship Id="rId3" Type="http://schemas.openxmlformats.org/officeDocument/2006/relationships/vmlDrawing" Target="../drawings/vmlDrawing4.vml"/><Relationship Id="rId7" Type="http://schemas.openxmlformats.org/officeDocument/2006/relationships/ctrlProp" Target="../ctrlProps/ctrlProp22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0.bin"/><Relationship Id="rId6" Type="http://schemas.openxmlformats.org/officeDocument/2006/relationships/ctrlProp" Target="../ctrlProps/ctrlProp21.xml"/><Relationship Id="rId5" Type="http://schemas.openxmlformats.org/officeDocument/2006/relationships/ctrlProp" Target="../ctrlProps/ctrlProp20.xml"/><Relationship Id="rId10" Type="http://schemas.openxmlformats.org/officeDocument/2006/relationships/ctrlProp" Target="../ctrlProps/ctrlProp25.xml"/><Relationship Id="rId4" Type="http://schemas.openxmlformats.org/officeDocument/2006/relationships/ctrlProp" Target="../ctrlProps/ctrlProp19.xml"/><Relationship Id="rId9" Type="http://schemas.openxmlformats.org/officeDocument/2006/relationships/ctrlProp" Target="../ctrlProps/ctrlProp24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1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0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9.xml"/><Relationship Id="rId5" Type="http://schemas.openxmlformats.org/officeDocument/2006/relationships/ctrlProp" Target="../ctrlProps/ctrlProp8.xml"/><Relationship Id="rId4" Type="http://schemas.openxmlformats.org/officeDocument/2006/relationships/ctrlProp" Target="../ctrlProps/ctrlProp7.xml"/><Relationship Id="rId9" Type="http://schemas.openxmlformats.org/officeDocument/2006/relationships/ctrlProp" Target="../ctrlProps/ctrlProp1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7.xml"/><Relationship Id="rId3" Type="http://schemas.openxmlformats.org/officeDocument/2006/relationships/vmlDrawing" Target="../drawings/vmlDrawing3.vml"/><Relationship Id="rId7" Type="http://schemas.openxmlformats.org/officeDocument/2006/relationships/ctrlProp" Target="../ctrlProps/ctrlProp16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Relationship Id="rId6" Type="http://schemas.openxmlformats.org/officeDocument/2006/relationships/ctrlProp" Target="../ctrlProps/ctrlProp15.xml"/><Relationship Id="rId5" Type="http://schemas.openxmlformats.org/officeDocument/2006/relationships/ctrlProp" Target="../ctrlProps/ctrlProp14.xml"/><Relationship Id="rId4" Type="http://schemas.openxmlformats.org/officeDocument/2006/relationships/ctrlProp" Target="../ctrlProps/ctrlProp13.xml"/><Relationship Id="rId9" Type="http://schemas.openxmlformats.org/officeDocument/2006/relationships/ctrlProp" Target="../ctrlProps/ctrlProp18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/>
  <dimension ref="A1:N100"/>
  <sheetViews>
    <sheetView showGridLines="0" tabSelected="1" zoomScaleNormal="100" zoomScaleSheetLayoutView="130" workbookViewId="0">
      <selection activeCell="I21" sqref="I21"/>
    </sheetView>
  </sheetViews>
  <sheetFormatPr baseColWidth="10" defaultColWidth="11.5703125" defaultRowHeight="12" x14ac:dyDescent="0.2"/>
  <cols>
    <col min="1" max="1" width="1.5703125" style="1" customWidth="1"/>
    <col min="2" max="2" width="3.140625" style="6" customWidth="1"/>
    <col min="3" max="3" width="4" style="6" customWidth="1"/>
    <col min="4" max="4" width="34.42578125" style="1" customWidth="1"/>
    <col min="5" max="5" width="8.7109375" style="1" customWidth="1"/>
    <col min="6" max="6" width="6.7109375" style="1" customWidth="1"/>
    <col min="7" max="7" width="15.7109375" style="1" customWidth="1"/>
    <col min="8" max="8" width="11.7109375" style="1" customWidth="1"/>
    <col min="9" max="9" width="7.7109375" style="7" customWidth="1" collapsed="1"/>
    <col min="10" max="10" width="15.7109375" style="8" customWidth="1"/>
    <col min="11" max="11" width="0.85546875" style="8" customWidth="1"/>
    <col min="12" max="16384" width="11.5703125" style="1"/>
  </cols>
  <sheetData>
    <row r="1" spans="1:11" s="33" customFormat="1" ht="35.1" customHeight="1" x14ac:dyDescent="0.2">
      <c r="A1" s="78"/>
      <c r="C1" s="6"/>
      <c r="G1" s="34"/>
      <c r="H1" s="34"/>
      <c r="I1" s="162"/>
      <c r="J1" s="342" t="s">
        <v>149</v>
      </c>
      <c r="K1" s="38"/>
    </row>
    <row r="2" spans="1:11" s="9" customFormat="1" ht="6" customHeight="1" x14ac:dyDescent="0.25">
      <c r="A2" s="59"/>
      <c r="B2" s="59"/>
      <c r="C2" s="59"/>
      <c r="D2" s="59"/>
      <c r="E2" s="59"/>
      <c r="F2" s="59"/>
      <c r="G2" s="59"/>
      <c r="H2" s="59"/>
      <c r="I2" s="59"/>
      <c r="J2" s="60"/>
      <c r="K2" s="2"/>
    </row>
    <row r="3" spans="1:11" s="9" customFormat="1" ht="12.95" customHeight="1" x14ac:dyDescent="0.25">
      <c r="F3" s="56" t="s">
        <v>30</v>
      </c>
      <c r="G3" s="27" t="s">
        <v>27</v>
      </c>
      <c r="H3" s="27"/>
      <c r="I3" s="11" t="s">
        <v>15</v>
      </c>
      <c r="J3" s="64" t="s">
        <v>28</v>
      </c>
      <c r="K3" s="27"/>
    </row>
    <row r="4" spans="1:11" s="9" customFormat="1" ht="6" customHeight="1" x14ac:dyDescent="0.25">
      <c r="G4" s="55"/>
      <c r="J4" s="2"/>
      <c r="K4" s="2"/>
    </row>
    <row r="5" spans="1:11" s="10" customFormat="1" ht="12.75" customHeight="1" x14ac:dyDescent="0.2">
      <c r="A5" s="347">
        <v>1</v>
      </c>
      <c r="B5" s="347"/>
      <c r="C5" s="61"/>
      <c r="D5" s="62" t="s">
        <v>0</v>
      </c>
      <c r="E5" s="62"/>
      <c r="F5" s="126">
        <f>G5/$G$23</f>
        <v>0</v>
      </c>
      <c r="G5" s="148">
        <v>0</v>
      </c>
      <c r="H5" s="58"/>
      <c r="I5" s="75">
        <v>0</v>
      </c>
      <c r="J5" s="88">
        <f>G5*I5</f>
        <v>0</v>
      </c>
      <c r="K5" s="30"/>
    </row>
    <row r="6" spans="1:11" ht="6.95" customHeight="1" x14ac:dyDescent="0.2">
      <c r="B6" s="3"/>
      <c r="C6" s="5"/>
      <c r="F6" s="127"/>
      <c r="G6" s="87"/>
      <c r="I6" s="63"/>
      <c r="J6" s="87"/>
      <c r="K6" s="39"/>
    </row>
    <row r="7" spans="1:11" s="10" customFormat="1" ht="12.95" customHeight="1" x14ac:dyDescent="0.2">
      <c r="A7" s="347">
        <v>2</v>
      </c>
      <c r="B7" s="347"/>
      <c r="C7" s="61"/>
      <c r="D7" s="62" t="s">
        <v>1</v>
      </c>
      <c r="E7" s="62"/>
      <c r="F7" s="126">
        <f>G7/$G$23</f>
        <v>0.41199999999999998</v>
      </c>
      <c r="G7" s="148">
        <v>900000</v>
      </c>
      <c r="H7" s="58"/>
      <c r="I7" s="76">
        <v>1</v>
      </c>
      <c r="J7" s="88">
        <f>G7*I7</f>
        <v>900000</v>
      </c>
      <c r="K7" s="30"/>
    </row>
    <row r="8" spans="1:11" ht="6.95" customHeight="1" x14ac:dyDescent="0.2">
      <c r="F8" s="127"/>
      <c r="G8" s="86"/>
      <c r="I8" s="63"/>
      <c r="J8" s="86"/>
      <c r="K8" s="30"/>
    </row>
    <row r="9" spans="1:11" s="9" customFormat="1" ht="12.95" customHeight="1" x14ac:dyDescent="0.2">
      <c r="A9" s="347">
        <v>3</v>
      </c>
      <c r="B9" s="347"/>
      <c r="C9" s="61"/>
      <c r="D9" s="62" t="s">
        <v>6</v>
      </c>
      <c r="E9" s="62"/>
      <c r="F9" s="126">
        <f>G9/$G$23</f>
        <v>0.13700000000000001</v>
      </c>
      <c r="G9" s="148">
        <v>300000</v>
      </c>
      <c r="H9" s="58"/>
      <c r="I9" s="76">
        <v>0.4</v>
      </c>
      <c r="J9" s="88">
        <f>G9*I9</f>
        <v>120000</v>
      </c>
      <c r="K9" s="30"/>
    </row>
    <row r="10" spans="1:11" ht="6.95" customHeight="1" x14ac:dyDescent="0.2">
      <c r="F10" s="127"/>
      <c r="G10" s="86"/>
      <c r="I10" s="77"/>
      <c r="J10" s="86"/>
      <c r="K10" s="343"/>
    </row>
    <row r="11" spans="1:11" s="9" customFormat="1" ht="12.75" customHeight="1" x14ac:dyDescent="0.2">
      <c r="A11" s="347">
        <v>4</v>
      </c>
      <c r="B11" s="347"/>
      <c r="C11" s="61"/>
      <c r="D11" s="62" t="s">
        <v>2</v>
      </c>
      <c r="E11" s="62"/>
      <c r="F11" s="126">
        <f>G11/$G$23</f>
        <v>0.22900000000000001</v>
      </c>
      <c r="G11" s="148">
        <v>500000</v>
      </c>
      <c r="H11" s="58"/>
      <c r="I11" s="76">
        <v>0</v>
      </c>
      <c r="J11" s="88">
        <f>G11*I11</f>
        <v>0</v>
      </c>
      <c r="K11" s="30"/>
    </row>
    <row r="12" spans="1:11" ht="6.95" customHeight="1" x14ac:dyDescent="0.2">
      <c r="B12" s="3"/>
      <c r="C12" s="5"/>
      <c r="F12" s="127"/>
      <c r="G12" s="86"/>
      <c r="I12" s="63"/>
      <c r="J12" s="86"/>
      <c r="K12" s="29"/>
    </row>
    <row r="13" spans="1:11" s="10" customFormat="1" ht="12.95" customHeight="1" x14ac:dyDescent="0.2">
      <c r="A13" s="347">
        <v>5</v>
      </c>
      <c r="B13" s="347"/>
      <c r="C13" s="61"/>
      <c r="D13" s="62" t="s">
        <v>7</v>
      </c>
      <c r="E13" s="62"/>
      <c r="F13" s="126">
        <f>G13/$G$23</f>
        <v>4.5999999999999999E-2</v>
      </c>
      <c r="G13" s="148">
        <v>100000</v>
      </c>
      <c r="H13" s="58"/>
      <c r="I13" s="76">
        <v>0</v>
      </c>
      <c r="J13" s="88">
        <f>G13*I13</f>
        <v>0</v>
      </c>
      <c r="K13" s="30"/>
    </row>
    <row r="14" spans="1:11" ht="6.95" customHeight="1" x14ac:dyDescent="0.2">
      <c r="F14" s="127"/>
      <c r="G14" s="86"/>
      <c r="I14" s="63"/>
      <c r="J14" s="86"/>
      <c r="K14" s="30"/>
    </row>
    <row r="15" spans="1:11" s="9" customFormat="1" ht="12.95" customHeight="1" x14ac:dyDescent="0.2">
      <c r="A15" s="347">
        <v>6</v>
      </c>
      <c r="B15" s="347"/>
      <c r="C15" s="61"/>
      <c r="D15" s="62" t="s">
        <v>3</v>
      </c>
      <c r="E15" s="62"/>
      <c r="F15" s="126">
        <f>G15/$G$23</f>
        <v>9.0999999999999998E-2</v>
      </c>
      <c r="G15" s="148">
        <v>200000</v>
      </c>
      <c r="H15" s="58"/>
      <c r="I15" s="76">
        <v>0</v>
      </c>
      <c r="J15" s="88">
        <f>G15*I15</f>
        <v>0</v>
      </c>
      <c r="K15" s="30"/>
    </row>
    <row r="16" spans="1:11" ht="6.95" customHeight="1" x14ac:dyDescent="0.2">
      <c r="B16" s="12"/>
      <c r="C16" s="4"/>
      <c r="F16" s="128"/>
      <c r="G16" s="86"/>
      <c r="I16" s="63"/>
      <c r="J16" s="86"/>
      <c r="K16" s="30"/>
    </row>
    <row r="17" spans="1:11" s="10" customFormat="1" ht="12.95" customHeight="1" x14ac:dyDescent="0.2">
      <c r="A17" s="347">
        <v>7</v>
      </c>
      <c r="B17" s="347"/>
      <c r="C17" s="61"/>
      <c r="D17" s="62" t="s">
        <v>35</v>
      </c>
      <c r="E17" s="62"/>
      <c r="F17" s="126">
        <f>G17/$G$23</f>
        <v>0</v>
      </c>
      <c r="G17" s="148"/>
      <c r="H17" s="58"/>
      <c r="I17" s="76">
        <v>0</v>
      </c>
      <c r="J17" s="88">
        <f>G17*I17</f>
        <v>0</v>
      </c>
      <c r="K17" s="30"/>
    </row>
    <row r="18" spans="1:11" ht="6.95" customHeight="1" x14ac:dyDescent="0.2">
      <c r="F18" s="128"/>
      <c r="G18" s="86"/>
      <c r="I18" s="63"/>
      <c r="J18" s="86"/>
      <c r="K18" s="30"/>
    </row>
    <row r="19" spans="1:11" s="10" customFormat="1" ht="12.95" customHeight="1" x14ac:dyDescent="0.2">
      <c r="A19" s="347">
        <v>8</v>
      </c>
      <c r="B19" s="347"/>
      <c r="C19" s="61"/>
      <c r="D19" s="62" t="s">
        <v>34</v>
      </c>
      <c r="E19" s="62"/>
      <c r="F19" s="126">
        <f>G19/$G$23</f>
        <v>1.6E-2</v>
      </c>
      <c r="G19" s="148">
        <v>36000</v>
      </c>
      <c r="H19" s="58"/>
      <c r="I19" s="76">
        <v>0</v>
      </c>
      <c r="J19" s="88">
        <f>G19*I19</f>
        <v>0</v>
      </c>
      <c r="K19" s="30"/>
    </row>
    <row r="20" spans="1:11" ht="6.95" customHeight="1" x14ac:dyDescent="0.2">
      <c r="F20" s="128"/>
      <c r="G20" s="86"/>
      <c r="I20" s="77"/>
      <c r="J20" s="86"/>
      <c r="K20" s="343"/>
    </row>
    <row r="21" spans="1:11" s="10" customFormat="1" ht="12.95" customHeight="1" x14ac:dyDescent="0.2">
      <c r="A21" s="347">
        <v>9</v>
      </c>
      <c r="B21" s="347"/>
      <c r="C21" s="61"/>
      <c r="D21" s="62" t="s">
        <v>8</v>
      </c>
      <c r="E21" s="62"/>
      <c r="F21" s="126">
        <f>G21/$G$23</f>
        <v>6.9000000000000006E-2</v>
      </c>
      <c r="G21" s="148">
        <v>150000</v>
      </c>
      <c r="H21" s="58"/>
      <c r="I21" s="76">
        <v>0.03</v>
      </c>
      <c r="J21" s="88">
        <f>G21*I21</f>
        <v>4500</v>
      </c>
      <c r="K21" s="30"/>
    </row>
    <row r="22" spans="1:11" ht="12" customHeight="1" x14ac:dyDescent="0.2">
      <c r="B22" s="12"/>
      <c r="C22" s="4"/>
      <c r="F22" s="28"/>
      <c r="I22" s="1"/>
      <c r="J22" s="1"/>
      <c r="K22" s="1"/>
    </row>
    <row r="23" spans="1:11" ht="12.95" customHeight="1" x14ac:dyDescent="0.25">
      <c r="A23" s="135" t="s">
        <v>10</v>
      </c>
      <c r="B23" s="136"/>
      <c r="C23" s="136"/>
      <c r="D23" s="136"/>
      <c r="E23" s="52"/>
      <c r="F23" s="57">
        <f>SUM(F5:F21)</f>
        <v>1</v>
      </c>
      <c r="G23" s="65">
        <f>SUBTOTAL(9,G5:G21)</f>
        <v>2186000</v>
      </c>
      <c r="H23" s="53"/>
      <c r="I23" s="111"/>
      <c r="J23" s="20"/>
      <c r="K23" s="20"/>
    </row>
    <row r="24" spans="1:11" ht="6" customHeight="1" x14ac:dyDescent="0.25">
      <c r="B24" s="155"/>
      <c r="F24" s="28"/>
      <c r="K24" s="1"/>
    </row>
    <row r="25" spans="1:11" s="9" customFormat="1" ht="12.95" customHeight="1" x14ac:dyDescent="0.2">
      <c r="A25" s="347"/>
      <c r="B25" s="347"/>
      <c r="C25" s="61" t="s">
        <v>37</v>
      </c>
      <c r="D25" s="62"/>
      <c r="E25" s="156"/>
      <c r="F25" s="126"/>
      <c r="G25" s="157">
        <v>0</v>
      </c>
      <c r="H25" s="58"/>
      <c r="I25" s="76">
        <v>1</v>
      </c>
      <c r="J25" s="88">
        <f>G25*I25</f>
        <v>0</v>
      </c>
    </row>
    <row r="26" spans="1:11" ht="6" customHeight="1" x14ac:dyDescent="0.2">
      <c r="F26" s="28"/>
    </row>
    <row r="27" spans="1:11" s="13" customFormat="1" ht="12.95" customHeight="1" x14ac:dyDescent="0.3">
      <c r="A27" s="137" t="s">
        <v>16</v>
      </c>
      <c r="B27" s="138"/>
      <c r="C27" s="138"/>
      <c r="D27" s="138"/>
      <c r="E27" s="125"/>
      <c r="F27" s="125"/>
      <c r="G27" s="125"/>
      <c r="H27" s="125"/>
      <c r="I27" s="124"/>
      <c r="J27" s="123">
        <f>SUM(J5:J25)</f>
        <v>1024500</v>
      </c>
      <c r="K27" s="40"/>
    </row>
    <row r="28" spans="1:11" s="14" customFormat="1" ht="12.95" customHeight="1" x14ac:dyDescent="0.25">
      <c r="B28" s="15"/>
      <c r="C28" s="15"/>
      <c r="I28" s="89"/>
      <c r="J28" s="89"/>
      <c r="K28" s="89"/>
    </row>
    <row r="29" spans="1:11" ht="12.75" customHeight="1" x14ac:dyDescent="0.2">
      <c r="A29" s="90" t="s">
        <v>119</v>
      </c>
      <c r="B29" s="90"/>
      <c r="C29" s="90"/>
      <c r="D29" s="91"/>
      <c r="E29" s="91"/>
      <c r="F29" s="91"/>
      <c r="G29" s="91"/>
      <c r="H29" s="91"/>
      <c r="I29" s="90"/>
      <c r="J29" s="151"/>
      <c r="K29" s="93"/>
    </row>
    <row r="30" spans="1:11" ht="6.75" customHeight="1" x14ac:dyDescent="0.2">
      <c r="A30" s="92"/>
      <c r="B30" s="92"/>
      <c r="C30" s="92"/>
      <c r="D30" s="92"/>
      <c r="E30" s="92"/>
      <c r="F30" s="92"/>
      <c r="G30" s="92"/>
      <c r="H30" s="92"/>
      <c r="J30" s="112"/>
    </row>
    <row r="31" spans="1:11" ht="12.75" customHeight="1" x14ac:dyDescent="0.2">
      <c r="A31" s="93" t="s">
        <v>31</v>
      </c>
      <c r="B31" s="92"/>
      <c r="C31" s="92"/>
      <c r="D31" s="92"/>
      <c r="E31" s="92"/>
      <c r="F31" s="92"/>
      <c r="G31" s="92"/>
      <c r="H31" s="92"/>
      <c r="J31" s="112"/>
    </row>
    <row r="32" spans="1:11" ht="12.75" customHeight="1" x14ac:dyDescent="0.2">
      <c r="A32" s="16"/>
      <c r="B32" s="16"/>
      <c r="C32" s="16"/>
      <c r="G32" s="94" t="s">
        <v>5</v>
      </c>
      <c r="H32" s="95" t="s">
        <v>4</v>
      </c>
      <c r="J32" s="152"/>
      <c r="K32" s="35"/>
    </row>
    <row r="33" spans="1:11" ht="12.75" customHeight="1" x14ac:dyDescent="0.2">
      <c r="B33" s="17" t="s">
        <v>41</v>
      </c>
      <c r="C33" s="36"/>
      <c r="D33" s="31"/>
      <c r="E33" s="31"/>
      <c r="F33" s="31"/>
      <c r="G33" s="338">
        <f>SUBTOTAL(9,G34:G37)</f>
        <v>34</v>
      </c>
      <c r="H33" s="96" t="s">
        <v>39</v>
      </c>
      <c r="J33" s="152"/>
      <c r="K33" s="35"/>
    </row>
    <row r="34" spans="1:11" ht="24.6" customHeight="1" x14ac:dyDescent="0.2">
      <c r="B34" s="17"/>
      <c r="C34" s="341" t="s">
        <v>84</v>
      </c>
      <c r="D34" s="349" t="s">
        <v>126</v>
      </c>
      <c r="E34" s="349"/>
      <c r="F34" s="31"/>
      <c r="G34" s="338">
        <f>VLOOKUP(D34,'Basisdaten für dropdown'!$A$3:$B$16,2,FALSE)</f>
        <v>30</v>
      </c>
      <c r="H34" s="97"/>
      <c r="I34" s="350" t="s">
        <v>141</v>
      </c>
      <c r="J34" s="350"/>
      <c r="K34" s="35"/>
    </row>
    <row r="35" spans="1:11" ht="12.75" customHeight="1" x14ac:dyDescent="0.2">
      <c r="B35" s="17"/>
      <c r="C35" s="175" t="s">
        <v>81</v>
      </c>
      <c r="D35" s="175"/>
      <c r="E35" s="175"/>
      <c r="F35" s="31"/>
      <c r="G35" s="82">
        <v>1</v>
      </c>
      <c r="H35" s="174" t="s">
        <v>40</v>
      </c>
      <c r="I35" s="339"/>
      <c r="J35" s="340"/>
      <c r="K35" s="35"/>
    </row>
    <row r="36" spans="1:11" ht="12.75" customHeight="1" x14ac:dyDescent="0.2">
      <c r="B36" s="17"/>
      <c r="C36" s="175" t="s">
        <v>82</v>
      </c>
      <c r="D36" s="175"/>
      <c r="E36" s="175"/>
      <c r="F36" s="31"/>
      <c r="G36" s="82">
        <v>2</v>
      </c>
      <c r="H36" s="174" t="s">
        <v>40</v>
      </c>
      <c r="I36" s="339"/>
      <c r="J36" s="340"/>
      <c r="K36" s="35"/>
    </row>
    <row r="37" spans="1:11" ht="12.75" customHeight="1" x14ac:dyDescent="0.2">
      <c r="B37" s="179"/>
      <c r="C37" s="180" t="s">
        <v>83</v>
      </c>
      <c r="D37" s="180"/>
      <c r="E37" s="180"/>
      <c r="F37" s="181"/>
      <c r="G37" s="182">
        <v>1</v>
      </c>
      <c r="H37" s="183" t="s">
        <v>40</v>
      </c>
      <c r="I37" s="339"/>
      <c r="J37" s="340"/>
      <c r="K37" s="35"/>
    </row>
    <row r="38" spans="1:11" ht="12.75" customHeight="1" x14ac:dyDescent="0.2">
      <c r="B38" s="17" t="s">
        <v>24</v>
      </c>
      <c r="C38" s="36"/>
      <c r="D38" s="31"/>
      <c r="E38" s="31"/>
      <c r="F38" s="31"/>
      <c r="G38" s="82">
        <v>2</v>
      </c>
      <c r="H38" s="96" t="s">
        <v>40</v>
      </c>
      <c r="I38" s="339"/>
      <c r="J38" s="340"/>
      <c r="K38" s="35"/>
    </row>
    <row r="39" spans="1:11" ht="12.75" customHeight="1" x14ac:dyDescent="0.2">
      <c r="B39" s="18" t="s">
        <v>25</v>
      </c>
      <c r="C39" s="37"/>
      <c r="D39" s="32"/>
      <c r="E39" s="32"/>
      <c r="F39" s="32"/>
      <c r="G39" s="83">
        <v>1</v>
      </c>
      <c r="H39" s="97" t="s">
        <v>40</v>
      </c>
      <c r="I39" s="339"/>
      <c r="J39" s="340"/>
      <c r="K39" s="35"/>
    </row>
    <row r="40" spans="1:11" ht="12.75" customHeight="1" x14ac:dyDescent="0.2">
      <c r="B40" s="18" t="s">
        <v>26</v>
      </c>
      <c r="C40" s="32"/>
      <c r="D40" s="32"/>
      <c r="E40" s="32"/>
      <c r="F40" s="32"/>
      <c r="G40" s="83">
        <v>2</v>
      </c>
      <c r="H40" s="97" t="s">
        <v>40</v>
      </c>
      <c r="I40" s="339"/>
      <c r="J40" s="340"/>
      <c r="K40" s="35"/>
    </row>
    <row r="41" spans="1:11" ht="4.5" customHeight="1" x14ac:dyDescent="0.2">
      <c r="A41" s="16"/>
      <c r="B41" s="16"/>
      <c r="C41" s="16"/>
      <c r="G41" s="98"/>
      <c r="H41" s="98"/>
      <c r="J41" s="152"/>
      <c r="K41" s="35"/>
    </row>
    <row r="42" spans="1:11" ht="12.75" customHeight="1" x14ac:dyDescent="0.2">
      <c r="B42" s="16" t="s">
        <v>13</v>
      </c>
      <c r="C42" s="1"/>
      <c r="D42" s="99"/>
      <c r="E42" s="100"/>
      <c r="F42" s="100"/>
      <c r="G42" s="84"/>
      <c r="H42" s="100"/>
      <c r="J42" s="152"/>
      <c r="K42" s="1"/>
    </row>
    <row r="43" spans="1:11" ht="4.5" customHeight="1" x14ac:dyDescent="0.2">
      <c r="A43" s="16"/>
      <c r="B43" s="16"/>
      <c r="C43" s="1"/>
      <c r="D43" s="100"/>
      <c r="E43" s="100"/>
      <c r="F43" s="100"/>
      <c r="G43" s="100"/>
      <c r="H43" s="100"/>
      <c r="J43" s="152"/>
      <c r="K43" s="1"/>
    </row>
    <row r="44" spans="1:11" ht="15.75" x14ac:dyDescent="0.2">
      <c r="B44" s="16" t="s">
        <v>23</v>
      </c>
      <c r="C44" s="1"/>
      <c r="D44" s="99"/>
      <c r="E44" s="100"/>
      <c r="F44" s="100"/>
      <c r="G44" s="101">
        <f>SUBTOTAL(9,G33:G42)</f>
        <v>39</v>
      </c>
      <c r="H44" s="100"/>
      <c r="J44" s="152"/>
      <c r="K44" s="1"/>
    </row>
    <row r="45" spans="1:11" ht="12.95" customHeight="1" x14ac:dyDescent="0.2">
      <c r="B45" s="16"/>
      <c r="C45" s="1"/>
      <c r="D45" s="100"/>
      <c r="E45" s="100"/>
      <c r="F45" s="100"/>
      <c r="G45" s="100"/>
      <c r="H45" s="100"/>
      <c r="J45" s="152"/>
      <c r="K45" s="1"/>
    </row>
    <row r="46" spans="1:11" ht="12.95" customHeight="1" x14ac:dyDescent="0.2">
      <c r="A46" s="93" t="s">
        <v>14</v>
      </c>
      <c r="B46" s="93"/>
      <c r="C46" s="92"/>
      <c r="D46" s="92"/>
      <c r="E46" s="92"/>
      <c r="F46" s="92"/>
      <c r="G46" s="92"/>
      <c r="H46" s="92"/>
      <c r="I46" s="150"/>
      <c r="J46" s="1"/>
    </row>
    <row r="47" spans="1:11" ht="4.5" customHeight="1" x14ac:dyDescent="0.2">
      <c r="A47" s="93"/>
      <c r="B47" s="93"/>
      <c r="C47" s="93"/>
      <c r="D47" s="93"/>
      <c r="J47" s="1"/>
    </row>
    <row r="48" spans="1:11" ht="12.75" customHeight="1" x14ac:dyDescent="0.2">
      <c r="A48" s="102" t="s">
        <v>9</v>
      </c>
      <c r="B48" s="102"/>
      <c r="C48" s="1"/>
      <c r="G48" s="122">
        <f>J27</f>
        <v>1024500</v>
      </c>
      <c r="I48" s="348" t="str">
        <f>IF(G48&lt;100000,"! gemäß Ermittlung der Vergütung [ABA-Kanal] (3): Wenn die Bemessungsgrundlage niedriger ist als 100.000 €, sollte der Ermittlungsweg über Abschätzung des Büro- / Personalaufwandes gewählt werden","")</f>
        <v/>
      </c>
      <c r="J48" s="348"/>
    </row>
    <row r="49" spans="1:14" ht="4.5" customHeight="1" x14ac:dyDescent="0.2">
      <c r="B49" s="1"/>
      <c r="C49" s="1"/>
      <c r="F49" s="81"/>
      <c r="G49" s="26"/>
      <c r="H49" s="85"/>
      <c r="I49" s="348"/>
      <c r="J49" s="348"/>
      <c r="L49" s="16"/>
      <c r="M49" s="16"/>
      <c r="N49" s="16"/>
    </row>
    <row r="50" spans="1:14" ht="13.5" customHeight="1" x14ac:dyDescent="0.3">
      <c r="A50" s="145" t="s">
        <v>139</v>
      </c>
      <c r="B50" s="21"/>
      <c r="C50" s="21"/>
      <c r="D50" s="21"/>
      <c r="E50" s="21"/>
      <c r="F50" s="21"/>
      <c r="G50" s="337">
        <f>IF(G44&lt;21,0,VLOOKUP(G44,'Tabelle ABA Kanal'!A4:B53,2,FALSE))</f>
        <v>1.1439999999999999</v>
      </c>
      <c r="H50" s="85"/>
      <c r="I50" s="348"/>
      <c r="J50" s="348"/>
    </row>
    <row r="51" spans="1:14" ht="4.5" customHeight="1" x14ac:dyDescent="0.2">
      <c r="B51" s="1"/>
      <c r="C51" s="1"/>
      <c r="F51" s="81"/>
      <c r="G51" s="26"/>
      <c r="H51" s="85"/>
      <c r="I51" s="348"/>
      <c r="J51" s="348"/>
      <c r="L51" s="16"/>
      <c r="M51" s="16"/>
      <c r="N51" s="16"/>
    </row>
    <row r="52" spans="1:14" ht="15" customHeight="1" x14ac:dyDescent="0.3">
      <c r="A52" s="29" t="s">
        <v>120</v>
      </c>
      <c r="B52" s="1"/>
      <c r="C52" s="1"/>
      <c r="G52" s="149">
        <f>IF(G48="","",121.78734*G48^(-0.15672)*G50/100)</f>
        <v>0.159243</v>
      </c>
      <c r="H52" s="144" t="s">
        <v>33</v>
      </c>
      <c r="I52" s="348"/>
      <c r="J52" s="348"/>
      <c r="L52" s="21"/>
      <c r="M52" s="21"/>
      <c r="N52" s="21"/>
    </row>
    <row r="53" spans="1:14" ht="8.1" customHeight="1" x14ac:dyDescent="0.2">
      <c r="A53" s="16"/>
      <c r="B53" s="16"/>
      <c r="C53" s="16"/>
      <c r="G53" s="103"/>
      <c r="H53" s="103"/>
      <c r="I53" s="348"/>
      <c r="J53" s="348"/>
    </row>
    <row r="54" spans="1:14" ht="15" customHeight="1" x14ac:dyDescent="0.3">
      <c r="A54" s="19" t="s">
        <v>105</v>
      </c>
      <c r="B54" s="17"/>
      <c r="C54" s="17"/>
      <c r="D54" s="104"/>
      <c r="E54" s="104"/>
      <c r="F54" s="104"/>
      <c r="G54" s="105"/>
      <c r="H54" s="153">
        <f>ROUND(G48*G52,2)</f>
        <v>163144</v>
      </c>
      <c r="I54" s="348"/>
      <c r="J54" s="348"/>
    </row>
    <row r="55" spans="1:14" ht="15" customHeight="1" x14ac:dyDescent="0.2">
      <c r="A55" s="21"/>
      <c r="B55" s="16"/>
      <c r="C55" s="16"/>
      <c r="D55" s="92"/>
      <c r="E55" s="92"/>
      <c r="F55" s="92"/>
      <c r="G55" s="106"/>
      <c r="H55" s="106"/>
      <c r="I55" s="348"/>
      <c r="J55" s="348"/>
    </row>
    <row r="56" spans="1:14" ht="12.95" customHeight="1" x14ac:dyDescent="0.2">
      <c r="A56" s="21"/>
      <c r="B56" s="16"/>
      <c r="C56" s="16"/>
      <c r="D56" s="92"/>
      <c r="E56" s="161" t="s">
        <v>38</v>
      </c>
      <c r="G56" s="160" t="s">
        <v>5</v>
      </c>
      <c r="H56" s="106"/>
      <c r="I56" s="348"/>
      <c r="J56" s="348"/>
    </row>
    <row r="57" spans="1:14" ht="12.75" customHeight="1" x14ac:dyDescent="0.25">
      <c r="A57" s="92" t="s">
        <v>146</v>
      </c>
      <c r="B57" s="92"/>
      <c r="C57" s="107"/>
      <c r="E57" s="158">
        <v>0.02</v>
      </c>
      <c r="F57" s="108"/>
      <c r="G57" s="129">
        <v>0.02</v>
      </c>
      <c r="H57" s="112">
        <f>$H$54*G57</f>
        <v>3263</v>
      </c>
      <c r="J57"/>
    </row>
    <row r="58" spans="1:14" ht="12.75" customHeight="1" x14ac:dyDescent="0.25">
      <c r="A58" s="92" t="s">
        <v>17</v>
      </c>
      <c r="B58" s="92"/>
      <c r="C58" s="107"/>
      <c r="E58" s="158">
        <v>0.11</v>
      </c>
      <c r="F58" s="108"/>
      <c r="G58" s="130">
        <v>0.11</v>
      </c>
      <c r="H58" s="112">
        <f t="shared" ref="H58:H66" si="0">$H$54*G58</f>
        <v>17946</v>
      </c>
      <c r="J58"/>
    </row>
    <row r="59" spans="1:14" ht="12.75" customHeight="1" x14ac:dyDescent="0.25">
      <c r="A59" s="92" t="s">
        <v>18</v>
      </c>
      <c r="B59" s="92"/>
      <c r="C59" s="107"/>
      <c r="E59" s="158">
        <v>0.15</v>
      </c>
      <c r="F59" s="108"/>
      <c r="G59" s="130">
        <v>0.15</v>
      </c>
      <c r="H59" s="112">
        <f t="shared" si="0"/>
        <v>24472</v>
      </c>
      <c r="J59"/>
    </row>
    <row r="60" spans="1:14" ht="12.75" customHeight="1" x14ac:dyDescent="0.25">
      <c r="A60" s="92" t="s">
        <v>19</v>
      </c>
      <c r="B60" s="92"/>
      <c r="C60" s="107"/>
      <c r="E60" s="158">
        <v>0.06</v>
      </c>
      <c r="F60" s="108"/>
      <c r="G60" s="130">
        <v>0.06</v>
      </c>
      <c r="H60" s="112">
        <f t="shared" si="0"/>
        <v>9789</v>
      </c>
      <c r="J60"/>
    </row>
    <row r="61" spans="1:14" ht="12.75" customHeight="1" x14ac:dyDescent="0.25">
      <c r="A61" s="92" t="s">
        <v>20</v>
      </c>
      <c r="B61" s="92"/>
      <c r="C61" s="107"/>
      <c r="E61" s="158">
        <v>0.17</v>
      </c>
      <c r="F61" s="108"/>
      <c r="G61" s="130">
        <v>0.17</v>
      </c>
      <c r="H61" s="112">
        <f t="shared" si="0"/>
        <v>27734</v>
      </c>
      <c r="J61"/>
    </row>
    <row r="62" spans="1:14" ht="12.75" customHeight="1" x14ac:dyDescent="0.25">
      <c r="A62" s="92" t="s">
        <v>21</v>
      </c>
      <c r="B62" s="92"/>
      <c r="C62" s="107"/>
      <c r="E62" s="158">
        <v>0.08</v>
      </c>
      <c r="F62" s="108"/>
      <c r="G62" s="130">
        <v>0.08</v>
      </c>
      <c r="H62" s="112">
        <f t="shared" si="0"/>
        <v>13052</v>
      </c>
      <c r="J62"/>
    </row>
    <row r="63" spans="1:14" ht="12.75" customHeight="1" x14ac:dyDescent="0.25">
      <c r="A63" s="92" t="s">
        <v>148</v>
      </c>
      <c r="B63" s="92"/>
      <c r="C63" s="107"/>
      <c r="E63" s="158">
        <v>0.03</v>
      </c>
      <c r="F63" s="108"/>
      <c r="G63" s="130">
        <v>0.03</v>
      </c>
      <c r="H63" s="112">
        <f t="shared" ref="H63" si="1">$H$54*G63</f>
        <v>4894</v>
      </c>
      <c r="J63"/>
    </row>
    <row r="64" spans="1:14" ht="12.75" customHeight="1" x14ac:dyDescent="0.25">
      <c r="A64" s="92" t="s">
        <v>143</v>
      </c>
      <c r="B64" s="92"/>
      <c r="C64" s="107"/>
      <c r="E64" s="158">
        <v>0.04</v>
      </c>
      <c r="F64" s="108"/>
      <c r="G64" s="130">
        <v>0.04</v>
      </c>
      <c r="H64" s="112">
        <f t="shared" si="0"/>
        <v>6526</v>
      </c>
      <c r="J64"/>
    </row>
    <row r="65" spans="1:14" ht="12.75" customHeight="1" x14ac:dyDescent="0.25">
      <c r="A65" s="92" t="s">
        <v>22</v>
      </c>
      <c r="B65" s="92"/>
      <c r="C65" s="107"/>
      <c r="E65" s="158">
        <v>0.31</v>
      </c>
      <c r="F65" s="108"/>
      <c r="G65" s="130">
        <v>0.31</v>
      </c>
      <c r="H65" s="112">
        <f t="shared" si="0"/>
        <v>50575</v>
      </c>
      <c r="J65"/>
    </row>
    <row r="66" spans="1:14" ht="12.75" customHeight="1" x14ac:dyDescent="0.25">
      <c r="A66" s="104" t="s">
        <v>29</v>
      </c>
      <c r="B66" s="104"/>
      <c r="C66" s="109"/>
      <c r="D66" s="31"/>
      <c r="E66" s="159">
        <v>0.03</v>
      </c>
      <c r="F66" s="110"/>
      <c r="G66" s="131">
        <v>0.03</v>
      </c>
      <c r="H66" s="113">
        <f t="shared" si="0"/>
        <v>4894</v>
      </c>
      <c r="J66"/>
    </row>
    <row r="67" spans="1:14" ht="13.5" customHeight="1" x14ac:dyDescent="0.3">
      <c r="A67" s="139" t="s">
        <v>144</v>
      </c>
      <c r="B67" s="140"/>
      <c r="C67" s="21"/>
      <c r="E67" s="344">
        <f>SUM(E57:E66)</f>
        <v>1</v>
      </c>
      <c r="F67" s="141"/>
      <c r="G67" s="142">
        <f>SUM(G57:G66)</f>
        <v>1</v>
      </c>
      <c r="H67" s="143">
        <f>SUM(H57:H66)</f>
        <v>163145</v>
      </c>
      <c r="J67" s="74">
        <f>H67</f>
        <v>163145</v>
      </c>
    </row>
    <row r="68" spans="1:14" ht="12.75" customHeight="1" x14ac:dyDescent="0.25">
      <c r="G68" s="79"/>
      <c r="J68"/>
    </row>
    <row r="69" spans="1:14" ht="12.75" customHeight="1" x14ac:dyDescent="0.25">
      <c r="A69" s="29" t="s">
        <v>36</v>
      </c>
      <c r="G69" s="146">
        <v>0</v>
      </c>
      <c r="H69" s="147">
        <v>0</v>
      </c>
      <c r="J69" s="74">
        <f>G69*H69</f>
        <v>0</v>
      </c>
      <c r="L69"/>
      <c r="M69"/>
      <c r="N69"/>
    </row>
    <row r="70" spans="1:14" ht="12.75" customHeight="1" x14ac:dyDescent="0.25">
      <c r="G70" s="79"/>
      <c r="J70"/>
    </row>
    <row r="71" spans="1:14" s="21" customFormat="1" ht="12.75" x14ac:dyDescent="0.2">
      <c r="A71" s="69" t="s">
        <v>106</v>
      </c>
      <c r="B71" s="70"/>
      <c r="C71" s="71"/>
      <c r="D71" s="71"/>
      <c r="E71" s="72"/>
      <c r="F71" s="73"/>
      <c r="G71" s="80"/>
      <c r="H71" s="72"/>
      <c r="I71" s="72"/>
      <c r="J71" s="74">
        <f>J67+J69</f>
        <v>163145</v>
      </c>
    </row>
    <row r="72" spans="1:14" s="21" customFormat="1" ht="4.5" customHeight="1" x14ac:dyDescent="0.2">
      <c r="B72" s="22"/>
      <c r="C72" s="23"/>
      <c r="D72" s="23"/>
      <c r="E72" s="41"/>
      <c r="F72" s="42"/>
      <c r="G72" s="43"/>
      <c r="H72" s="43"/>
      <c r="J72" s="66"/>
    </row>
    <row r="73" spans="1:14" s="21" customFormat="1" ht="12.75" x14ac:dyDescent="0.2">
      <c r="A73" s="44" t="s">
        <v>11</v>
      </c>
      <c r="B73" s="22"/>
      <c r="C73" s="23"/>
      <c r="D73" s="23"/>
      <c r="E73" s="42"/>
      <c r="F73" s="42"/>
      <c r="G73" s="132">
        <v>0.04</v>
      </c>
      <c r="H73" s="43"/>
      <c r="J73" s="67">
        <f>ROUND(J71*G73,2)</f>
        <v>6526</v>
      </c>
    </row>
    <row r="74" spans="1:14" s="21" customFormat="1" ht="3" customHeight="1" x14ac:dyDescent="0.2">
      <c r="A74" s="45"/>
      <c r="B74" s="46"/>
      <c r="C74" s="47"/>
      <c r="D74" s="47"/>
      <c r="E74" s="51"/>
      <c r="F74" s="51"/>
      <c r="G74" s="133"/>
      <c r="H74" s="54"/>
      <c r="I74" s="45"/>
      <c r="J74" s="68"/>
    </row>
    <row r="75" spans="1:14" s="21" customFormat="1" ht="3" customHeight="1" x14ac:dyDescent="0.2">
      <c r="B75" s="22"/>
      <c r="C75" s="23"/>
      <c r="D75" s="23"/>
      <c r="E75" s="24"/>
      <c r="F75" s="24"/>
      <c r="G75" s="134"/>
      <c r="H75" s="43"/>
      <c r="J75" s="66"/>
    </row>
    <row r="76" spans="1:14" s="21" customFormat="1" ht="12.75" x14ac:dyDescent="0.2">
      <c r="A76" s="48" t="s">
        <v>107</v>
      </c>
      <c r="B76" s="49"/>
      <c r="C76" s="50"/>
      <c r="D76" s="50"/>
      <c r="E76" s="24"/>
      <c r="F76" s="24"/>
      <c r="G76" s="134"/>
      <c r="H76" s="43"/>
      <c r="J76" s="67">
        <f>J71+J73</f>
        <v>169671</v>
      </c>
    </row>
    <row r="77" spans="1:14" s="21" customFormat="1" ht="12.75" x14ac:dyDescent="0.2">
      <c r="A77" s="21" t="s">
        <v>12</v>
      </c>
      <c r="B77" s="22"/>
      <c r="D77" s="23"/>
      <c r="E77" s="24"/>
      <c r="F77" s="24"/>
      <c r="G77" s="25">
        <v>0.2</v>
      </c>
      <c r="H77" s="25"/>
      <c r="J77" s="67">
        <f>ROUND(J76*G77,2)</f>
        <v>33934</v>
      </c>
    </row>
    <row r="78" spans="1:14" s="21" customFormat="1" ht="3" customHeight="1" x14ac:dyDescent="0.2">
      <c r="B78" s="22"/>
      <c r="C78" s="23"/>
      <c r="D78" s="23"/>
      <c r="E78" s="24"/>
      <c r="F78" s="24"/>
      <c r="G78" s="43"/>
      <c r="H78" s="43"/>
      <c r="J78" s="66"/>
    </row>
    <row r="79" spans="1:14" s="21" customFormat="1" ht="12.75" x14ac:dyDescent="0.2">
      <c r="A79" s="121" t="s">
        <v>108</v>
      </c>
      <c r="B79" s="120"/>
      <c r="C79" s="119"/>
      <c r="D79" s="119"/>
      <c r="E79" s="116"/>
      <c r="F79" s="118"/>
      <c r="G79" s="117"/>
      <c r="H79" s="117"/>
      <c r="I79" s="116"/>
      <c r="J79" s="115">
        <f>SUM(J76:J77)</f>
        <v>203605</v>
      </c>
    </row>
    <row r="80" spans="1:14" ht="5.0999999999999996" customHeight="1" x14ac:dyDescent="0.2"/>
    <row r="81" spans="1:14" ht="12.75" x14ac:dyDescent="0.2">
      <c r="A81" s="114" t="s">
        <v>32</v>
      </c>
      <c r="G81" s="154">
        <f>J76/G23</f>
        <v>7.7617000000000005E-2</v>
      </c>
    </row>
    <row r="82" spans="1:14" x14ac:dyDescent="0.2">
      <c r="B82" s="163"/>
      <c r="C82" s="163"/>
      <c r="D82" s="164"/>
      <c r="E82" s="164"/>
      <c r="F82" s="164"/>
      <c r="G82" s="164"/>
      <c r="H82" s="164"/>
      <c r="I82" s="165"/>
      <c r="J82" s="166"/>
      <c r="K82" s="166"/>
      <c r="L82" s="164"/>
      <c r="M82" s="164"/>
      <c r="N82" s="164"/>
    </row>
    <row r="83" spans="1:14" x14ac:dyDescent="0.2">
      <c r="A83" s="164"/>
      <c r="B83" s="163"/>
      <c r="C83" s="163"/>
      <c r="D83" s="164"/>
      <c r="E83" s="164"/>
      <c r="F83" s="164"/>
      <c r="G83" s="164"/>
      <c r="H83" s="164"/>
      <c r="I83" s="165"/>
      <c r="J83" s="166"/>
      <c r="K83" s="166"/>
      <c r="L83" s="164"/>
      <c r="M83" s="164"/>
      <c r="N83" s="164"/>
    </row>
    <row r="84" spans="1:14" x14ac:dyDescent="0.2">
      <c r="A84" s="164"/>
      <c r="B84" s="163"/>
      <c r="C84" s="163"/>
      <c r="D84" s="164"/>
      <c r="E84" s="164"/>
      <c r="F84" s="164"/>
      <c r="G84" s="164"/>
      <c r="H84" s="164"/>
      <c r="I84" s="165"/>
      <c r="J84" s="166"/>
      <c r="K84" s="166"/>
      <c r="L84" s="164"/>
      <c r="M84" s="164"/>
      <c r="N84" s="164"/>
    </row>
    <row r="85" spans="1:14" x14ac:dyDescent="0.2">
      <c r="B85" s="163"/>
      <c r="C85" s="163"/>
      <c r="D85" s="164"/>
      <c r="E85" s="164"/>
      <c r="F85" s="164"/>
      <c r="G85" s="164"/>
      <c r="H85" s="164"/>
      <c r="I85" s="165"/>
      <c r="J85" s="166"/>
      <c r="K85" s="166"/>
      <c r="L85" s="164"/>
      <c r="M85" s="164"/>
      <c r="N85" s="164"/>
    </row>
    <row r="86" spans="1:14" x14ac:dyDescent="0.2">
      <c r="B86" s="163"/>
      <c r="C86" s="163"/>
      <c r="D86" s="164"/>
      <c r="E86" s="164"/>
      <c r="F86" s="164"/>
      <c r="G86" s="164"/>
      <c r="H86" s="164"/>
      <c r="I86" s="165"/>
      <c r="J86" s="166"/>
      <c r="K86" s="166"/>
      <c r="L86" s="164"/>
      <c r="M86" s="164"/>
      <c r="N86" s="164"/>
    </row>
    <row r="87" spans="1:14" x14ac:dyDescent="0.2">
      <c r="B87" s="163"/>
      <c r="C87" s="163"/>
      <c r="D87" s="164"/>
      <c r="E87" s="164"/>
      <c r="F87" s="164"/>
      <c r="G87" s="164"/>
      <c r="H87" s="164"/>
      <c r="I87" s="165"/>
      <c r="J87" s="166"/>
      <c r="K87" s="166"/>
      <c r="L87" s="164"/>
      <c r="M87" s="164"/>
      <c r="N87" s="164"/>
    </row>
    <row r="88" spans="1:14" x14ac:dyDescent="0.2">
      <c r="B88" s="163"/>
      <c r="C88" s="163"/>
      <c r="D88" s="164"/>
      <c r="E88" s="164"/>
      <c r="F88" s="164"/>
      <c r="G88" s="164"/>
      <c r="H88" s="164"/>
      <c r="I88" s="165"/>
      <c r="J88" s="166"/>
      <c r="K88" s="166"/>
      <c r="L88" s="164"/>
      <c r="M88" s="164"/>
      <c r="N88" s="164"/>
    </row>
    <row r="89" spans="1:14" x14ac:dyDescent="0.2">
      <c r="B89" s="163"/>
      <c r="C89" s="163"/>
      <c r="D89" s="164"/>
      <c r="E89" s="164"/>
      <c r="F89" s="164"/>
      <c r="G89" s="164"/>
      <c r="H89" s="164"/>
      <c r="I89" s="165"/>
      <c r="J89" s="166"/>
      <c r="K89" s="166"/>
      <c r="L89" s="164"/>
      <c r="M89" s="164"/>
      <c r="N89" s="164"/>
    </row>
    <row r="90" spans="1:14" x14ac:dyDescent="0.2">
      <c r="B90" s="163"/>
      <c r="C90" s="163"/>
      <c r="D90" s="164"/>
      <c r="E90" s="164"/>
      <c r="F90" s="164"/>
      <c r="G90" s="164"/>
      <c r="H90" s="164"/>
      <c r="I90" s="165"/>
      <c r="J90" s="166"/>
      <c r="K90" s="166"/>
      <c r="L90" s="164"/>
      <c r="M90" s="164"/>
      <c r="N90" s="164"/>
    </row>
    <row r="91" spans="1:14" x14ac:dyDescent="0.2">
      <c r="B91" s="163"/>
      <c r="C91" s="163"/>
      <c r="D91" s="164"/>
      <c r="E91" s="164"/>
      <c r="F91" s="164"/>
      <c r="G91" s="164"/>
      <c r="H91" s="164"/>
      <c r="I91" s="165"/>
      <c r="J91" s="166"/>
      <c r="K91" s="166"/>
      <c r="L91" s="164"/>
      <c r="M91" s="164"/>
      <c r="N91" s="164"/>
    </row>
    <row r="92" spans="1:14" x14ac:dyDescent="0.2">
      <c r="B92" s="163"/>
      <c r="C92" s="163"/>
      <c r="D92" s="164"/>
      <c r="E92" s="164"/>
      <c r="F92" s="164"/>
      <c r="G92" s="164"/>
      <c r="H92" s="164"/>
      <c r="I92" s="165"/>
      <c r="J92" s="166"/>
      <c r="K92" s="166"/>
      <c r="L92" s="164"/>
      <c r="M92" s="164"/>
      <c r="N92" s="164"/>
    </row>
    <row r="93" spans="1:14" x14ac:dyDescent="0.2">
      <c r="B93" s="163"/>
      <c r="C93" s="163"/>
      <c r="D93" s="164"/>
      <c r="E93" s="164"/>
      <c r="F93" s="164"/>
      <c r="G93" s="164"/>
      <c r="H93" s="164"/>
      <c r="I93" s="165"/>
      <c r="J93" s="166"/>
      <c r="K93" s="166"/>
      <c r="L93" s="164"/>
      <c r="M93" s="164"/>
      <c r="N93" s="164"/>
    </row>
    <row r="94" spans="1:14" x14ac:dyDescent="0.2">
      <c r="B94" s="163"/>
      <c r="C94" s="163"/>
      <c r="D94" s="164"/>
      <c r="E94" s="164"/>
      <c r="F94" s="164"/>
      <c r="G94" s="164"/>
      <c r="H94" s="164"/>
      <c r="I94" s="165"/>
      <c r="J94" s="166"/>
      <c r="K94" s="166"/>
      <c r="L94" s="164"/>
      <c r="M94" s="164"/>
      <c r="N94" s="164"/>
    </row>
    <row r="95" spans="1:14" x14ac:dyDescent="0.2">
      <c r="B95" s="163"/>
      <c r="C95" s="163"/>
      <c r="D95" s="164"/>
      <c r="E95" s="164"/>
      <c r="F95" s="164"/>
      <c r="G95" s="164"/>
      <c r="H95" s="164"/>
      <c r="I95" s="165"/>
      <c r="J95" s="166"/>
      <c r="K95" s="166"/>
      <c r="L95" s="164"/>
      <c r="M95" s="164"/>
      <c r="N95" s="164"/>
    </row>
    <row r="96" spans="1:14" x14ac:dyDescent="0.2">
      <c r="B96" s="163"/>
      <c r="C96" s="163"/>
      <c r="D96" s="164"/>
      <c r="E96" s="164"/>
      <c r="F96" s="164"/>
      <c r="G96" s="164"/>
      <c r="H96" s="164"/>
      <c r="I96" s="165"/>
      <c r="J96" s="166"/>
      <c r="K96" s="166"/>
      <c r="L96" s="164"/>
      <c r="M96" s="164"/>
      <c r="N96" s="164"/>
    </row>
    <row r="97" spans="2:14" x14ac:dyDescent="0.2">
      <c r="B97" s="163"/>
      <c r="C97" s="163"/>
      <c r="D97" s="164"/>
      <c r="E97" s="164"/>
      <c r="F97" s="164"/>
      <c r="G97" s="164"/>
      <c r="H97" s="164"/>
      <c r="I97" s="165"/>
      <c r="J97" s="166"/>
      <c r="K97" s="166"/>
      <c r="L97" s="164"/>
      <c r="M97" s="164"/>
      <c r="N97" s="164"/>
    </row>
    <row r="98" spans="2:14" x14ac:dyDescent="0.2">
      <c r="B98" s="163"/>
      <c r="C98" s="163"/>
      <c r="D98" s="164"/>
      <c r="E98" s="164"/>
      <c r="F98" s="164"/>
      <c r="G98" s="164"/>
      <c r="H98" s="164"/>
      <c r="I98" s="165"/>
      <c r="J98" s="166"/>
      <c r="K98" s="166"/>
      <c r="L98" s="164"/>
      <c r="M98" s="164"/>
      <c r="N98" s="164"/>
    </row>
    <row r="99" spans="2:14" x14ac:dyDescent="0.2">
      <c r="B99" s="163"/>
      <c r="C99" s="163"/>
      <c r="D99" s="164"/>
      <c r="E99" s="164"/>
      <c r="F99" s="164"/>
      <c r="G99" s="164"/>
      <c r="H99" s="164"/>
      <c r="I99" s="165"/>
      <c r="J99" s="166"/>
      <c r="K99" s="166"/>
      <c r="L99" s="164"/>
      <c r="M99" s="164"/>
      <c r="N99" s="164"/>
    </row>
    <row r="100" spans="2:14" x14ac:dyDescent="0.2">
      <c r="B100" s="163"/>
      <c r="C100" s="163"/>
      <c r="D100" s="164"/>
      <c r="E100" s="164"/>
      <c r="F100" s="164"/>
      <c r="G100" s="164"/>
      <c r="H100" s="164"/>
      <c r="I100" s="165"/>
      <c r="J100" s="166"/>
      <c r="K100" s="166"/>
      <c r="L100" s="164"/>
      <c r="M100" s="164"/>
      <c r="N100" s="164"/>
    </row>
  </sheetData>
  <sheetProtection algorithmName="SHA-512" hashValue="KAYtIx7Plg7CtHZ3ufagweHQLHVqUz9VgneQ7bGRgAPFQh5aSCKVAu4L0McLcp1SNqg4D+EfAakeAc9rL87bgw==" saltValue="ymOJxZRQAqFD2ASMfxnH6A==" spinCount="100000" sheet="1" objects="1" scenarios="1"/>
  <mergeCells count="13">
    <mergeCell ref="A5:B5"/>
    <mergeCell ref="A7:B7"/>
    <mergeCell ref="A9:B9"/>
    <mergeCell ref="I48:J56"/>
    <mergeCell ref="D34:E34"/>
    <mergeCell ref="A11:B11"/>
    <mergeCell ref="A13:B13"/>
    <mergeCell ref="A15:B15"/>
    <mergeCell ref="A17:B17"/>
    <mergeCell ref="A19:B19"/>
    <mergeCell ref="A21:B21"/>
    <mergeCell ref="A25:B25"/>
    <mergeCell ref="I34:J34"/>
  </mergeCells>
  <pageMargins left="0.70866141732283472" right="0.70866141732283472" top="0.74803149606299213" bottom="0.74803149606299213" header="0.31496062992125984" footer="0.31496062992125984"/>
  <pageSetup paperSize="9" scale="72" fitToHeight="2" pageOrder="overThenDown" orientation="portrait" r:id="rId1"/>
  <headerFooter>
    <oddHeader>&amp;L&amp;"Arial,Fett"&amp;K01+037Angebot Wasserwirtschaft (Planung + Örtliche Bauaufsicht)&amp;"Arial,Standard"
nach VM.ED.2023&amp;R&amp;"Arial,Standard"&amp;K01+037Version 1
Stand: 15.09.2023</oddHeader>
    <oddFooter>&amp;L&amp;"Arial,Fett"&amp;K01+044LM.VM.2023&amp;"Arial,Standard"  |  Wasserwirtschaft  |  &amp;A | Angebotsformular&amp;R&amp;"Arial,Standard"&amp;K01+044&amp;P/&amp;N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Scroll Bar 2">
              <controlPr locked="0" defaultSize="0" autoPict="0">
                <anchor moveWithCells="1">
                  <from>
                    <xdr:col>8</xdr:col>
                    <xdr:colOff>28575</xdr:colOff>
                    <xdr:row>34</xdr:row>
                    <xdr:rowOff>38100</xdr:rowOff>
                  </from>
                  <to>
                    <xdr:col>9</xdr:col>
                    <xdr:colOff>1047750</xdr:colOff>
                    <xdr:row>34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5" name="Scroll Bar 8">
              <controlPr locked="0" defaultSize="0" autoPict="0">
                <anchor moveWithCells="1">
                  <from>
                    <xdr:col>8</xdr:col>
                    <xdr:colOff>28575</xdr:colOff>
                    <xdr:row>35</xdr:row>
                    <xdr:rowOff>28575</xdr:rowOff>
                  </from>
                  <to>
                    <xdr:col>9</xdr:col>
                    <xdr:colOff>1047750</xdr:colOff>
                    <xdr:row>35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6" name="Scroll Bar 9">
              <controlPr locked="0" defaultSize="0" autoPict="0">
                <anchor moveWithCells="1">
                  <from>
                    <xdr:col>8</xdr:col>
                    <xdr:colOff>28575</xdr:colOff>
                    <xdr:row>36</xdr:row>
                    <xdr:rowOff>28575</xdr:rowOff>
                  </from>
                  <to>
                    <xdr:col>9</xdr:col>
                    <xdr:colOff>1047750</xdr:colOff>
                    <xdr:row>36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7" name="Scroll Bar 10">
              <controlPr locked="0" defaultSize="0" autoPict="0">
                <anchor moveWithCells="1">
                  <from>
                    <xdr:col>8</xdr:col>
                    <xdr:colOff>28575</xdr:colOff>
                    <xdr:row>37</xdr:row>
                    <xdr:rowOff>28575</xdr:rowOff>
                  </from>
                  <to>
                    <xdr:col>9</xdr:col>
                    <xdr:colOff>1047750</xdr:colOff>
                    <xdr:row>37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8" name="Scroll Bar 11">
              <controlPr locked="0" defaultSize="0" autoPict="0">
                <anchor moveWithCells="1">
                  <from>
                    <xdr:col>8</xdr:col>
                    <xdr:colOff>28575</xdr:colOff>
                    <xdr:row>38</xdr:row>
                    <xdr:rowOff>28575</xdr:rowOff>
                  </from>
                  <to>
                    <xdr:col>9</xdr:col>
                    <xdr:colOff>1047750</xdr:colOff>
                    <xdr:row>38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9" name="Scroll Bar 12">
              <controlPr locked="0" defaultSize="0" autoPict="0">
                <anchor moveWithCells="1">
                  <from>
                    <xdr:col>8</xdr:col>
                    <xdr:colOff>28575</xdr:colOff>
                    <xdr:row>39</xdr:row>
                    <xdr:rowOff>28575</xdr:rowOff>
                  </from>
                  <to>
                    <xdr:col>9</xdr:col>
                    <xdr:colOff>1047750</xdr:colOff>
                    <xdr:row>39</xdr:row>
                    <xdr:rowOff>133350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ED6574A-A01B-4759-9344-0B2739591C3B}">
          <x14:formula1>
            <xm:f>'Basisdaten für dropdown'!$A$3:$A$16</xm:f>
          </x14:formula1>
          <xm:sqref>D34:E34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6"/>
  <dimension ref="A1:N100"/>
  <sheetViews>
    <sheetView showGridLines="0" zoomScaleNormal="100" zoomScaleSheetLayoutView="100" workbookViewId="0">
      <selection activeCell="N22" sqref="N22"/>
    </sheetView>
  </sheetViews>
  <sheetFormatPr baseColWidth="10" defaultColWidth="11.5703125" defaultRowHeight="12" x14ac:dyDescent="0.2"/>
  <cols>
    <col min="1" max="1" width="1.5703125" style="1" customWidth="1"/>
    <col min="2" max="2" width="3.140625" style="6" customWidth="1"/>
    <col min="3" max="3" width="4" style="6" customWidth="1"/>
    <col min="4" max="4" width="34.42578125" style="1" customWidth="1"/>
    <col min="5" max="5" width="8.7109375" style="1" customWidth="1"/>
    <col min="6" max="6" width="6.7109375" style="1" customWidth="1"/>
    <col min="7" max="7" width="15.7109375" style="1" customWidth="1"/>
    <col min="8" max="8" width="11.7109375" style="1" customWidth="1"/>
    <col min="9" max="9" width="7.7109375" style="7" customWidth="1" collapsed="1"/>
    <col min="10" max="10" width="15.7109375" style="8" customWidth="1"/>
    <col min="11" max="11" width="0.85546875" style="8" customWidth="1"/>
    <col min="12" max="16384" width="11.5703125" style="1"/>
  </cols>
  <sheetData>
    <row r="1" spans="1:11" s="33" customFormat="1" ht="35.1" customHeight="1" x14ac:dyDescent="0.2">
      <c r="A1" s="78"/>
      <c r="C1" s="6"/>
      <c r="G1" s="34"/>
      <c r="H1" s="34"/>
      <c r="I1" s="162"/>
      <c r="J1" s="342" t="s">
        <v>149</v>
      </c>
      <c r="K1" s="38"/>
    </row>
    <row r="2" spans="1:11" s="9" customFormat="1" ht="6" customHeight="1" x14ac:dyDescent="0.25">
      <c r="A2" s="59"/>
      <c r="B2" s="59"/>
      <c r="C2" s="59"/>
      <c r="D2" s="59"/>
      <c r="E2" s="59"/>
      <c r="F2" s="59"/>
      <c r="G2" s="59"/>
      <c r="H2" s="59"/>
      <c r="I2" s="59"/>
      <c r="J2" s="60"/>
      <c r="K2" s="2"/>
    </row>
    <row r="3" spans="1:11" s="9" customFormat="1" ht="12.95" customHeight="1" x14ac:dyDescent="0.25">
      <c r="F3" s="56" t="s">
        <v>30</v>
      </c>
      <c r="G3" s="27" t="s">
        <v>27</v>
      </c>
      <c r="H3" s="27"/>
      <c r="I3" s="11" t="s">
        <v>15</v>
      </c>
      <c r="J3" s="64" t="s">
        <v>28</v>
      </c>
      <c r="K3" s="27"/>
    </row>
    <row r="4" spans="1:11" s="9" customFormat="1" ht="6" customHeight="1" x14ac:dyDescent="0.25">
      <c r="G4" s="55"/>
      <c r="J4" s="2"/>
      <c r="K4" s="2"/>
    </row>
    <row r="5" spans="1:11" s="10" customFormat="1" ht="12.75" customHeight="1" x14ac:dyDescent="0.2">
      <c r="A5" s="347">
        <v>1</v>
      </c>
      <c r="B5" s="347"/>
      <c r="C5" s="61"/>
      <c r="D5" s="62" t="s">
        <v>0</v>
      </c>
      <c r="E5" s="62"/>
      <c r="F5" s="126">
        <f>G5/$G$23</f>
        <v>0</v>
      </c>
      <c r="G5" s="148">
        <v>0</v>
      </c>
      <c r="H5" s="58"/>
      <c r="I5" s="75">
        <v>0</v>
      </c>
      <c r="J5" s="88">
        <f>G5*I5</f>
        <v>0</v>
      </c>
      <c r="K5" s="30"/>
    </row>
    <row r="6" spans="1:11" ht="6.95" customHeight="1" x14ac:dyDescent="0.2">
      <c r="B6" s="3"/>
      <c r="C6" s="5"/>
      <c r="F6" s="127"/>
      <c r="G6" s="87"/>
      <c r="I6" s="63"/>
      <c r="J6" s="87"/>
      <c r="K6" s="39"/>
    </row>
    <row r="7" spans="1:11" s="10" customFormat="1" ht="12.95" customHeight="1" x14ac:dyDescent="0.2">
      <c r="A7" s="347">
        <v>2</v>
      </c>
      <c r="B7" s="347"/>
      <c r="C7" s="61"/>
      <c r="D7" s="62" t="s">
        <v>1</v>
      </c>
      <c r="E7" s="62"/>
      <c r="F7" s="126">
        <f>G7/$G$23</f>
        <v>0.41199999999999998</v>
      </c>
      <c r="G7" s="148">
        <v>900000</v>
      </c>
      <c r="H7" s="58"/>
      <c r="I7" s="76">
        <v>1</v>
      </c>
      <c r="J7" s="88">
        <f>G7*I7</f>
        <v>900000</v>
      </c>
      <c r="K7" s="30"/>
    </row>
    <row r="8" spans="1:11" ht="6.95" customHeight="1" x14ac:dyDescent="0.2">
      <c r="F8" s="127"/>
      <c r="G8" s="86"/>
      <c r="I8" s="63"/>
      <c r="J8" s="86"/>
      <c r="K8" s="30"/>
    </row>
    <row r="9" spans="1:11" s="9" customFormat="1" ht="12.95" customHeight="1" x14ac:dyDescent="0.2">
      <c r="A9" s="347">
        <v>3</v>
      </c>
      <c r="B9" s="347"/>
      <c r="C9" s="61"/>
      <c r="D9" s="62" t="s">
        <v>6</v>
      </c>
      <c r="E9" s="62"/>
      <c r="F9" s="126">
        <f>G9/$G$23</f>
        <v>0.13700000000000001</v>
      </c>
      <c r="G9" s="148">
        <v>300000</v>
      </c>
      <c r="H9" s="58"/>
      <c r="I9" s="76">
        <v>0.4</v>
      </c>
      <c r="J9" s="88">
        <f>G9*I9</f>
        <v>120000</v>
      </c>
      <c r="K9" s="30"/>
    </row>
    <row r="10" spans="1:11" ht="6.95" customHeight="1" x14ac:dyDescent="0.2">
      <c r="F10" s="127"/>
      <c r="G10" s="86"/>
      <c r="I10" s="77"/>
      <c r="J10" s="86"/>
      <c r="K10" s="343"/>
    </row>
    <row r="11" spans="1:11" s="9" customFormat="1" ht="12.75" customHeight="1" x14ac:dyDescent="0.2">
      <c r="A11" s="347">
        <v>4</v>
      </c>
      <c r="B11" s="347"/>
      <c r="C11" s="61"/>
      <c r="D11" s="62" t="s">
        <v>2</v>
      </c>
      <c r="E11" s="62"/>
      <c r="F11" s="126">
        <f>G11/$G$23</f>
        <v>0.22900000000000001</v>
      </c>
      <c r="G11" s="148">
        <v>500000</v>
      </c>
      <c r="H11" s="58"/>
      <c r="I11" s="76">
        <v>0</v>
      </c>
      <c r="J11" s="88">
        <f>G11*I11</f>
        <v>0</v>
      </c>
      <c r="K11" s="30"/>
    </row>
    <row r="12" spans="1:11" ht="6.95" customHeight="1" x14ac:dyDescent="0.2">
      <c r="B12" s="3"/>
      <c r="C12" s="5"/>
      <c r="F12" s="127"/>
      <c r="G12" s="86"/>
      <c r="I12" s="63"/>
      <c r="J12" s="86"/>
      <c r="K12" s="29"/>
    </row>
    <row r="13" spans="1:11" s="10" customFormat="1" ht="12.95" customHeight="1" x14ac:dyDescent="0.2">
      <c r="A13" s="347">
        <v>5</v>
      </c>
      <c r="B13" s="347"/>
      <c r="C13" s="61"/>
      <c r="D13" s="62" t="s">
        <v>7</v>
      </c>
      <c r="E13" s="62"/>
      <c r="F13" s="126">
        <f>G13/$G$23</f>
        <v>4.5999999999999999E-2</v>
      </c>
      <c r="G13" s="148">
        <v>100000</v>
      </c>
      <c r="H13" s="58"/>
      <c r="I13" s="76">
        <v>0</v>
      </c>
      <c r="J13" s="88">
        <f>G13*I13</f>
        <v>0</v>
      </c>
      <c r="K13" s="30"/>
    </row>
    <row r="14" spans="1:11" ht="6.95" customHeight="1" x14ac:dyDescent="0.2">
      <c r="F14" s="127"/>
      <c r="G14" s="86"/>
      <c r="I14" s="63"/>
      <c r="J14" s="86"/>
      <c r="K14" s="30"/>
    </row>
    <row r="15" spans="1:11" s="9" customFormat="1" ht="12.95" customHeight="1" x14ac:dyDescent="0.2">
      <c r="A15" s="347">
        <v>6</v>
      </c>
      <c r="B15" s="347"/>
      <c r="C15" s="61"/>
      <c r="D15" s="62" t="s">
        <v>3</v>
      </c>
      <c r="E15" s="62"/>
      <c r="F15" s="126">
        <f>G15/$G$23</f>
        <v>9.0999999999999998E-2</v>
      </c>
      <c r="G15" s="148">
        <v>200000</v>
      </c>
      <c r="H15" s="58"/>
      <c r="I15" s="76">
        <v>0</v>
      </c>
      <c r="J15" s="88">
        <f>G15*I15</f>
        <v>0</v>
      </c>
      <c r="K15" s="30"/>
    </row>
    <row r="16" spans="1:11" ht="6.95" customHeight="1" x14ac:dyDescent="0.2">
      <c r="B16" s="12"/>
      <c r="C16" s="4"/>
      <c r="F16" s="128"/>
      <c r="G16" s="86"/>
      <c r="I16" s="63"/>
      <c r="J16" s="86"/>
      <c r="K16" s="30"/>
    </row>
    <row r="17" spans="1:11" s="10" customFormat="1" ht="12.95" customHeight="1" x14ac:dyDescent="0.2">
      <c r="A17" s="347">
        <v>7</v>
      </c>
      <c r="B17" s="347"/>
      <c r="C17" s="61"/>
      <c r="D17" s="62" t="s">
        <v>35</v>
      </c>
      <c r="E17" s="62"/>
      <c r="F17" s="126">
        <f>G17/$G$23</f>
        <v>0</v>
      </c>
      <c r="G17" s="148"/>
      <c r="H17" s="58"/>
      <c r="I17" s="76">
        <v>0</v>
      </c>
      <c r="J17" s="88">
        <f>G17*I17</f>
        <v>0</v>
      </c>
      <c r="K17" s="30"/>
    </row>
    <row r="18" spans="1:11" ht="6.95" customHeight="1" x14ac:dyDescent="0.2">
      <c r="F18" s="128"/>
      <c r="G18" s="86"/>
      <c r="I18" s="63"/>
      <c r="J18" s="86"/>
      <c r="K18" s="30"/>
    </row>
    <row r="19" spans="1:11" s="10" customFormat="1" ht="12.95" customHeight="1" x14ac:dyDescent="0.2">
      <c r="A19" s="347">
        <v>8</v>
      </c>
      <c r="B19" s="347"/>
      <c r="C19" s="61"/>
      <c r="D19" s="62" t="s">
        <v>34</v>
      </c>
      <c r="E19" s="62"/>
      <c r="F19" s="126">
        <f>G19/$G$23</f>
        <v>1.6E-2</v>
      </c>
      <c r="G19" s="148">
        <v>36000</v>
      </c>
      <c r="H19" s="58"/>
      <c r="I19" s="76">
        <v>0</v>
      </c>
      <c r="J19" s="88">
        <f>G19*I19</f>
        <v>0</v>
      </c>
      <c r="K19" s="30"/>
    </row>
    <row r="20" spans="1:11" ht="6.95" customHeight="1" x14ac:dyDescent="0.2">
      <c r="F20" s="128"/>
      <c r="G20" s="86"/>
      <c r="I20" s="77"/>
      <c r="J20" s="86"/>
      <c r="K20" s="343"/>
    </row>
    <row r="21" spans="1:11" s="10" customFormat="1" ht="12.95" customHeight="1" x14ac:dyDescent="0.2">
      <c r="A21" s="347">
        <v>9</v>
      </c>
      <c r="B21" s="347"/>
      <c r="C21" s="61"/>
      <c r="D21" s="62" t="s">
        <v>8</v>
      </c>
      <c r="E21" s="62"/>
      <c r="F21" s="126">
        <f>G21/$G$23</f>
        <v>6.9000000000000006E-2</v>
      </c>
      <c r="G21" s="148">
        <v>150000</v>
      </c>
      <c r="H21" s="58"/>
      <c r="I21" s="76">
        <v>0.03</v>
      </c>
      <c r="J21" s="88">
        <f>G21*I21</f>
        <v>4500</v>
      </c>
      <c r="K21" s="30"/>
    </row>
    <row r="22" spans="1:11" ht="12" customHeight="1" x14ac:dyDescent="0.2">
      <c r="B22" s="12"/>
      <c r="C22" s="4"/>
      <c r="F22" s="28"/>
      <c r="I22" s="1"/>
      <c r="J22" s="1"/>
      <c r="K22" s="1"/>
    </row>
    <row r="23" spans="1:11" ht="12.95" customHeight="1" x14ac:dyDescent="0.25">
      <c r="A23" s="135" t="s">
        <v>10</v>
      </c>
      <c r="B23" s="136"/>
      <c r="C23" s="136"/>
      <c r="D23" s="136"/>
      <c r="E23" s="52"/>
      <c r="F23" s="57">
        <f>SUM(F5:F21)</f>
        <v>1</v>
      </c>
      <c r="G23" s="65">
        <f>SUBTOTAL(9,G5:G21)</f>
        <v>2186000</v>
      </c>
      <c r="H23" s="53"/>
      <c r="I23" s="111"/>
      <c r="J23" s="20"/>
      <c r="K23" s="20"/>
    </row>
    <row r="24" spans="1:11" ht="6" customHeight="1" x14ac:dyDescent="0.25">
      <c r="B24" s="155"/>
      <c r="F24" s="28"/>
      <c r="K24" s="1"/>
    </row>
    <row r="25" spans="1:11" s="9" customFormat="1" ht="12.95" customHeight="1" x14ac:dyDescent="0.2">
      <c r="A25" s="347"/>
      <c r="B25" s="347"/>
      <c r="C25" s="61" t="s">
        <v>37</v>
      </c>
      <c r="D25" s="62"/>
      <c r="E25" s="156"/>
      <c r="F25" s="126"/>
      <c r="G25" s="157">
        <v>0</v>
      </c>
      <c r="H25" s="58"/>
      <c r="I25" s="76">
        <v>1</v>
      </c>
      <c r="J25" s="88">
        <f>G25*I25</f>
        <v>0</v>
      </c>
    </row>
    <row r="26" spans="1:11" ht="6" customHeight="1" x14ac:dyDescent="0.2">
      <c r="F26" s="28"/>
    </row>
    <row r="27" spans="1:11" s="13" customFormat="1" ht="12.95" customHeight="1" x14ac:dyDescent="0.3">
      <c r="A27" s="137" t="s">
        <v>16</v>
      </c>
      <c r="B27" s="138"/>
      <c r="C27" s="138"/>
      <c r="D27" s="138"/>
      <c r="E27" s="125"/>
      <c r="F27" s="125"/>
      <c r="G27" s="125"/>
      <c r="H27" s="125"/>
      <c r="I27" s="124"/>
      <c r="J27" s="123">
        <f>SUM(J5:J25)</f>
        <v>1024500</v>
      </c>
      <c r="K27" s="40"/>
    </row>
    <row r="28" spans="1:11" s="14" customFormat="1" ht="12.95" customHeight="1" x14ac:dyDescent="0.25">
      <c r="B28" s="15"/>
      <c r="C28" s="15"/>
      <c r="I28" s="89"/>
      <c r="J28" s="89"/>
      <c r="K28" s="89"/>
    </row>
    <row r="29" spans="1:11" ht="12.75" customHeight="1" x14ac:dyDescent="0.2">
      <c r="A29" s="90" t="s">
        <v>116</v>
      </c>
      <c r="B29" s="90"/>
      <c r="C29" s="90"/>
      <c r="D29" s="91"/>
      <c r="E29" s="91"/>
      <c r="F29" s="91"/>
      <c r="G29" s="91"/>
      <c r="H29" s="91"/>
      <c r="I29" s="90"/>
      <c r="J29" s="151"/>
      <c r="K29" s="93"/>
    </row>
    <row r="30" spans="1:11" ht="6.75" customHeight="1" x14ac:dyDescent="0.2">
      <c r="A30" s="92"/>
      <c r="B30" s="92"/>
      <c r="C30" s="92"/>
      <c r="D30" s="92"/>
      <c r="E30" s="92"/>
      <c r="F30" s="92"/>
      <c r="G30" s="92"/>
      <c r="H30" s="92"/>
      <c r="J30" s="112"/>
    </row>
    <row r="31" spans="1:11" ht="12.75" customHeight="1" x14ac:dyDescent="0.2">
      <c r="A31" s="93" t="s">
        <v>31</v>
      </c>
      <c r="B31" s="92"/>
      <c r="C31" s="92"/>
      <c r="D31" s="92"/>
      <c r="E31" s="92"/>
      <c r="F31" s="92"/>
      <c r="G31" s="92"/>
      <c r="H31" s="92"/>
      <c r="J31" s="112"/>
    </row>
    <row r="32" spans="1:11" ht="12.75" customHeight="1" x14ac:dyDescent="0.2">
      <c r="A32" s="16"/>
      <c r="B32" s="16"/>
      <c r="C32" s="16"/>
      <c r="G32" s="94" t="s">
        <v>5</v>
      </c>
      <c r="H32" s="95" t="s">
        <v>4</v>
      </c>
      <c r="J32" s="152"/>
      <c r="K32" s="35"/>
    </row>
    <row r="33" spans="1:14" ht="12.75" customHeight="1" x14ac:dyDescent="0.2">
      <c r="B33" s="17" t="s">
        <v>41</v>
      </c>
      <c r="C33" s="36"/>
      <c r="D33" s="31"/>
      <c r="E33" s="31"/>
      <c r="F33" s="31"/>
      <c r="G33" s="338">
        <f>SUBTOTAL(9,G34:G37)</f>
        <v>19</v>
      </c>
      <c r="H33" s="96" t="s">
        <v>140</v>
      </c>
      <c r="J33" s="152"/>
      <c r="K33" s="35"/>
    </row>
    <row r="34" spans="1:14" ht="24" customHeight="1" x14ac:dyDescent="0.2">
      <c r="B34" s="17"/>
      <c r="C34" s="341" t="s">
        <v>84</v>
      </c>
      <c r="D34" s="349" t="s">
        <v>131</v>
      </c>
      <c r="E34" s="349"/>
      <c r="F34" s="31"/>
      <c r="G34" s="338">
        <f>VLOOKUP(D34,'Basisdaten für dropdown'!$A$37:$B$56,2,FALSE)</f>
        <v>16</v>
      </c>
      <c r="H34" s="97"/>
      <c r="I34" s="350" t="s">
        <v>141</v>
      </c>
      <c r="J34" s="350"/>
      <c r="K34" s="35"/>
    </row>
    <row r="35" spans="1:14" ht="12.75" customHeight="1" x14ac:dyDescent="0.2">
      <c r="B35" s="17"/>
      <c r="C35" s="175" t="s">
        <v>81</v>
      </c>
      <c r="D35" s="175"/>
      <c r="E35" s="175"/>
      <c r="F35" s="31"/>
      <c r="G35" s="82">
        <v>1</v>
      </c>
      <c r="H35" s="174" t="s">
        <v>40</v>
      </c>
      <c r="I35" s="339"/>
      <c r="J35" s="340"/>
      <c r="K35" s="35"/>
    </row>
    <row r="36" spans="1:14" ht="12.75" customHeight="1" x14ac:dyDescent="0.2">
      <c r="B36" s="17"/>
      <c r="C36" s="175" t="s">
        <v>82</v>
      </c>
      <c r="D36" s="175"/>
      <c r="E36" s="175"/>
      <c r="F36" s="31"/>
      <c r="G36" s="82">
        <v>1</v>
      </c>
      <c r="H36" s="174" t="s">
        <v>40</v>
      </c>
      <c r="I36" s="339"/>
      <c r="J36" s="340"/>
      <c r="K36" s="35"/>
      <c r="N36" s="367"/>
    </row>
    <row r="37" spans="1:14" ht="12.75" customHeight="1" x14ac:dyDescent="0.2">
      <c r="B37" s="179"/>
      <c r="C37" s="180" t="s">
        <v>83</v>
      </c>
      <c r="D37" s="180"/>
      <c r="E37" s="180"/>
      <c r="F37" s="181"/>
      <c r="G37" s="182">
        <v>1</v>
      </c>
      <c r="H37" s="183" t="s">
        <v>40</v>
      </c>
      <c r="I37" s="339"/>
      <c r="J37" s="340"/>
      <c r="K37" s="35"/>
      <c r="N37" s="367"/>
    </row>
    <row r="38" spans="1:14" ht="12.75" customHeight="1" x14ac:dyDescent="0.2">
      <c r="B38" s="17" t="s">
        <v>24</v>
      </c>
      <c r="C38" s="36"/>
      <c r="D38" s="31"/>
      <c r="E38" s="31"/>
      <c r="F38" s="31"/>
      <c r="G38" s="82">
        <v>1</v>
      </c>
      <c r="H38" s="96" t="s">
        <v>40</v>
      </c>
      <c r="I38" s="339"/>
      <c r="J38" s="340"/>
      <c r="K38" s="35"/>
      <c r="N38" s="367"/>
    </row>
    <row r="39" spans="1:14" ht="12.75" customHeight="1" x14ac:dyDescent="0.2">
      <c r="B39" s="18" t="s">
        <v>25</v>
      </c>
      <c r="C39" s="37"/>
      <c r="D39" s="32"/>
      <c r="E39" s="32"/>
      <c r="F39" s="32"/>
      <c r="G39" s="83">
        <v>2</v>
      </c>
      <c r="H39" s="97" t="s">
        <v>40</v>
      </c>
      <c r="I39" s="339"/>
      <c r="J39" s="340"/>
      <c r="K39" s="35"/>
      <c r="N39" s="367"/>
    </row>
    <row r="40" spans="1:14" ht="12.75" customHeight="1" x14ac:dyDescent="0.2">
      <c r="B40" s="18" t="s">
        <v>26</v>
      </c>
      <c r="C40" s="32"/>
      <c r="D40" s="32"/>
      <c r="E40" s="32"/>
      <c r="F40" s="32"/>
      <c r="G40" s="83">
        <v>1</v>
      </c>
      <c r="H40" s="97" t="s">
        <v>40</v>
      </c>
      <c r="I40" s="339"/>
      <c r="J40" s="340"/>
      <c r="K40" s="35"/>
      <c r="N40" s="367"/>
    </row>
    <row r="41" spans="1:14" ht="4.5" customHeight="1" x14ac:dyDescent="0.2">
      <c r="A41" s="16"/>
      <c r="B41" s="16"/>
      <c r="C41" s="16"/>
      <c r="G41" s="98"/>
      <c r="H41" s="98"/>
      <c r="I41" s="340"/>
      <c r="J41" s="340"/>
      <c r="K41" s="35"/>
      <c r="N41" s="367"/>
    </row>
    <row r="42" spans="1:14" ht="12.75" customHeight="1" x14ac:dyDescent="0.2">
      <c r="B42" s="16" t="s">
        <v>13</v>
      </c>
      <c r="C42" s="1"/>
      <c r="D42" s="99"/>
      <c r="E42" s="100"/>
      <c r="F42" s="100"/>
      <c r="G42" s="84">
        <v>0</v>
      </c>
      <c r="H42" s="100"/>
      <c r="I42" s="346"/>
      <c r="J42" s="345"/>
      <c r="K42" s="1"/>
      <c r="N42" s="368"/>
    </row>
    <row r="43" spans="1:14" ht="4.5" customHeight="1" x14ac:dyDescent="0.2">
      <c r="A43" s="16"/>
      <c r="B43" s="16"/>
      <c r="C43" s="1"/>
      <c r="D43" s="100"/>
      <c r="E43" s="100"/>
      <c r="F43" s="100"/>
      <c r="G43" s="100"/>
      <c r="H43" s="100"/>
      <c r="J43" s="152"/>
      <c r="K43" s="1"/>
      <c r="N43" s="367"/>
    </row>
    <row r="44" spans="1:14" ht="15.75" x14ac:dyDescent="0.2">
      <c r="B44" s="16" t="s">
        <v>23</v>
      </c>
      <c r="C44" s="1"/>
      <c r="D44" s="99"/>
      <c r="E44" s="100"/>
      <c r="F44" s="100"/>
      <c r="G44" s="101">
        <f>SUBTOTAL(9,G33:G42)</f>
        <v>23</v>
      </c>
      <c r="H44" s="100"/>
      <c r="J44" s="152"/>
      <c r="K44" s="1"/>
      <c r="N44" s="367"/>
    </row>
    <row r="45" spans="1:14" ht="12.95" customHeight="1" x14ac:dyDescent="0.2">
      <c r="B45" s="16"/>
      <c r="C45" s="1"/>
      <c r="D45" s="100"/>
      <c r="E45" s="100"/>
      <c r="F45" s="100"/>
      <c r="G45" s="100"/>
      <c r="H45" s="100"/>
      <c r="J45" s="152"/>
      <c r="K45" s="1"/>
      <c r="N45" s="367"/>
    </row>
    <row r="46" spans="1:14" ht="12.95" customHeight="1" x14ac:dyDescent="0.2">
      <c r="A46" s="93" t="s">
        <v>14</v>
      </c>
      <c r="B46" s="93"/>
      <c r="C46" s="92"/>
      <c r="D46" s="92"/>
      <c r="E46" s="92"/>
      <c r="F46" s="92"/>
      <c r="G46" s="92"/>
      <c r="H46" s="92"/>
      <c r="I46" s="150"/>
      <c r="J46" s="1"/>
      <c r="N46" s="367"/>
    </row>
    <row r="47" spans="1:14" ht="4.5" customHeight="1" x14ac:dyDescent="0.2">
      <c r="A47" s="93"/>
      <c r="B47" s="93"/>
      <c r="C47" s="93"/>
      <c r="D47" s="93"/>
      <c r="J47" s="1"/>
      <c r="N47" s="367"/>
    </row>
    <row r="48" spans="1:14" ht="12.75" customHeight="1" x14ac:dyDescent="0.2">
      <c r="A48" s="102" t="s">
        <v>9</v>
      </c>
      <c r="B48" s="102"/>
      <c r="C48" s="1"/>
      <c r="G48" s="122">
        <f>J27</f>
        <v>1024500</v>
      </c>
      <c r="I48" s="348" t="str">
        <f>IF(G48&lt;300000,"! gemäß Ermittlung der Ver-gütung für Wasserbau [WBA] (3): Wenn die Bemessungs-grundlage niedriger ist als 300.000 €, sollte der Ermitt-lungsweg über Abschätzung des Büro- / Personalauf-wandes gewählt werden","")</f>
        <v/>
      </c>
      <c r="J48" s="348"/>
    </row>
    <row r="49" spans="1:14" ht="4.5" customHeight="1" x14ac:dyDescent="0.2">
      <c r="B49" s="1"/>
      <c r="C49" s="1"/>
      <c r="F49" s="81"/>
      <c r="G49" s="26"/>
      <c r="H49" s="85"/>
      <c r="I49" s="348"/>
      <c r="J49" s="348"/>
      <c r="L49" s="16"/>
      <c r="M49" s="16"/>
      <c r="N49" s="16"/>
    </row>
    <row r="50" spans="1:14" ht="13.5" customHeight="1" x14ac:dyDescent="0.3">
      <c r="A50" s="145" t="s">
        <v>145</v>
      </c>
      <c r="B50" s="21"/>
      <c r="C50" s="21"/>
      <c r="D50" s="21"/>
      <c r="E50" s="21"/>
      <c r="F50" s="21"/>
      <c r="G50" s="337">
        <f>IF(G44&lt;16,0,VLOOKUP(G44,'Tabelle Wasserversorgung'!A4:B53,2))</f>
        <v>1.056</v>
      </c>
      <c r="H50" s="85"/>
      <c r="I50" s="348"/>
      <c r="J50" s="348"/>
    </row>
    <row r="51" spans="1:14" ht="4.5" customHeight="1" x14ac:dyDescent="0.2">
      <c r="B51" s="1"/>
      <c r="C51" s="1"/>
      <c r="F51" s="81"/>
      <c r="G51" s="26"/>
      <c r="H51" s="85"/>
      <c r="I51" s="348"/>
      <c r="J51" s="348"/>
      <c r="L51" s="16"/>
      <c r="M51" s="16"/>
      <c r="N51" s="16"/>
    </row>
    <row r="52" spans="1:14" ht="15" customHeight="1" x14ac:dyDescent="0.3">
      <c r="A52" s="29" t="s">
        <v>117</v>
      </c>
      <c r="B52" s="1"/>
      <c r="C52" s="1"/>
      <c r="G52" s="149">
        <f>IF(G48="","",271.66562*G48^(-0.22761)*G50/100)</f>
        <v>0.12292699999999999</v>
      </c>
      <c r="H52" s="144" t="s">
        <v>33</v>
      </c>
      <c r="I52" s="348"/>
      <c r="J52" s="348"/>
      <c r="L52" s="21"/>
      <c r="M52" s="21"/>
      <c r="N52" s="21"/>
    </row>
    <row r="53" spans="1:14" ht="8.1" customHeight="1" x14ac:dyDescent="0.2">
      <c r="A53" s="16"/>
      <c r="B53" s="16"/>
      <c r="C53" s="16"/>
      <c r="G53" s="103"/>
      <c r="H53" s="103"/>
      <c r="I53" s="348"/>
      <c r="J53" s="348"/>
    </row>
    <row r="54" spans="1:14" ht="15" customHeight="1" x14ac:dyDescent="0.3">
      <c r="A54" s="19" t="s">
        <v>118</v>
      </c>
      <c r="B54" s="17"/>
      <c r="C54" s="17"/>
      <c r="D54" s="104"/>
      <c r="E54" s="104"/>
      <c r="F54" s="104"/>
      <c r="G54" s="105"/>
      <c r="H54" s="153">
        <f>ROUND(G48*G52,2)</f>
        <v>125939</v>
      </c>
      <c r="I54" s="348"/>
      <c r="J54" s="348"/>
    </row>
    <row r="55" spans="1:14" ht="15" customHeight="1" x14ac:dyDescent="0.2">
      <c r="A55" s="21"/>
      <c r="B55" s="16"/>
      <c r="C55" s="16"/>
      <c r="D55" s="92"/>
      <c r="E55" s="92"/>
      <c r="F55" s="92"/>
      <c r="G55" s="106"/>
      <c r="H55" s="106"/>
      <c r="I55" s="348"/>
      <c r="J55" s="348"/>
    </row>
    <row r="56" spans="1:14" ht="12.95" customHeight="1" x14ac:dyDescent="0.2">
      <c r="A56" s="21"/>
      <c r="B56" s="16"/>
      <c r="C56" s="16"/>
      <c r="D56" s="92"/>
      <c r="E56" s="161" t="s">
        <v>38</v>
      </c>
      <c r="G56" s="160" t="s">
        <v>5</v>
      </c>
      <c r="H56" s="106"/>
      <c r="I56" s="348"/>
      <c r="J56" s="348"/>
    </row>
    <row r="57" spans="1:14" ht="12.75" customHeight="1" x14ac:dyDescent="0.25">
      <c r="A57" s="92" t="s">
        <v>146</v>
      </c>
      <c r="B57" s="92"/>
      <c r="C57" s="107"/>
      <c r="E57" s="158">
        <v>0.02</v>
      </c>
      <c r="F57" s="108"/>
      <c r="G57" s="129">
        <v>0.02</v>
      </c>
      <c r="H57" s="112">
        <f>$H$54*G57</f>
        <v>2519</v>
      </c>
      <c r="J57"/>
    </row>
    <row r="58" spans="1:14" ht="12.75" customHeight="1" x14ac:dyDescent="0.25">
      <c r="A58" s="92" t="s">
        <v>17</v>
      </c>
      <c r="B58" s="92"/>
      <c r="C58" s="107"/>
      <c r="E58" s="158">
        <v>0.11</v>
      </c>
      <c r="F58" s="108"/>
      <c r="G58" s="130">
        <v>0.11</v>
      </c>
      <c r="H58" s="112">
        <f t="shared" ref="H58:H66" si="0">$H$54*G58</f>
        <v>13853</v>
      </c>
      <c r="J58"/>
    </row>
    <row r="59" spans="1:14" ht="12.75" customHeight="1" x14ac:dyDescent="0.25">
      <c r="A59" s="92" t="s">
        <v>18</v>
      </c>
      <c r="B59" s="92"/>
      <c r="C59" s="107"/>
      <c r="E59" s="158">
        <v>0.15</v>
      </c>
      <c r="F59" s="108"/>
      <c r="G59" s="130">
        <v>0.15</v>
      </c>
      <c r="H59" s="112">
        <f t="shared" si="0"/>
        <v>18891</v>
      </c>
      <c r="J59"/>
    </row>
    <row r="60" spans="1:14" ht="12.75" customHeight="1" x14ac:dyDescent="0.25">
      <c r="A60" s="92" t="s">
        <v>19</v>
      </c>
      <c r="B60" s="92"/>
      <c r="C60" s="107"/>
      <c r="E60" s="158">
        <v>0.06</v>
      </c>
      <c r="F60" s="108"/>
      <c r="G60" s="130">
        <v>0.06</v>
      </c>
      <c r="H60" s="112">
        <f t="shared" si="0"/>
        <v>7556</v>
      </c>
      <c r="J60"/>
    </row>
    <row r="61" spans="1:14" ht="12.75" customHeight="1" x14ac:dyDescent="0.25">
      <c r="A61" s="92" t="s">
        <v>20</v>
      </c>
      <c r="B61" s="92"/>
      <c r="C61" s="107"/>
      <c r="E61" s="158">
        <v>0.17</v>
      </c>
      <c r="F61" s="108"/>
      <c r="G61" s="130">
        <v>0.17</v>
      </c>
      <c r="H61" s="112">
        <f t="shared" si="0"/>
        <v>21410</v>
      </c>
      <c r="J61"/>
    </row>
    <row r="62" spans="1:14" ht="12.75" customHeight="1" x14ac:dyDescent="0.25">
      <c r="A62" s="92" t="s">
        <v>21</v>
      </c>
      <c r="B62" s="92"/>
      <c r="C62" s="107"/>
      <c r="E62" s="158">
        <v>0.08</v>
      </c>
      <c r="F62" s="108"/>
      <c r="G62" s="130">
        <v>0.08</v>
      </c>
      <c r="H62" s="112">
        <f t="shared" si="0"/>
        <v>10075</v>
      </c>
      <c r="J62"/>
    </row>
    <row r="63" spans="1:14" ht="12.75" customHeight="1" x14ac:dyDescent="0.25">
      <c r="A63" s="92" t="s">
        <v>142</v>
      </c>
      <c r="B63" s="92"/>
      <c r="C63" s="107"/>
      <c r="E63" s="158">
        <v>0.03</v>
      </c>
      <c r="F63" s="108"/>
      <c r="G63" s="130">
        <v>0.03</v>
      </c>
      <c r="H63" s="112">
        <f t="shared" ref="H63" si="1">$H$54*G63</f>
        <v>3778</v>
      </c>
      <c r="J63"/>
    </row>
    <row r="64" spans="1:14" ht="12.75" customHeight="1" x14ac:dyDescent="0.25">
      <c r="A64" s="92" t="s">
        <v>143</v>
      </c>
      <c r="B64" s="92"/>
      <c r="C64" s="107"/>
      <c r="E64" s="158">
        <v>0.04</v>
      </c>
      <c r="F64" s="108"/>
      <c r="G64" s="130">
        <v>0.04</v>
      </c>
      <c r="H64" s="112">
        <f t="shared" si="0"/>
        <v>5038</v>
      </c>
      <c r="J64"/>
    </row>
    <row r="65" spans="1:14" ht="12.75" customHeight="1" x14ac:dyDescent="0.25">
      <c r="A65" s="92" t="s">
        <v>22</v>
      </c>
      <c r="B65" s="92"/>
      <c r="C65" s="107"/>
      <c r="E65" s="158">
        <v>0.31</v>
      </c>
      <c r="F65" s="108"/>
      <c r="G65" s="130">
        <v>0.31</v>
      </c>
      <c r="H65" s="112">
        <f t="shared" si="0"/>
        <v>39041</v>
      </c>
      <c r="J65"/>
    </row>
    <row r="66" spans="1:14" ht="12.75" customHeight="1" x14ac:dyDescent="0.25">
      <c r="A66" s="104" t="s">
        <v>29</v>
      </c>
      <c r="B66" s="104"/>
      <c r="C66" s="109"/>
      <c r="D66" s="31"/>
      <c r="E66" s="159">
        <v>0.03</v>
      </c>
      <c r="F66" s="110"/>
      <c r="G66" s="131">
        <v>0.03</v>
      </c>
      <c r="H66" s="113">
        <f t="shared" si="0"/>
        <v>3778</v>
      </c>
      <c r="J66"/>
    </row>
    <row r="67" spans="1:14" ht="13.5" customHeight="1" x14ac:dyDescent="0.3">
      <c r="A67" s="139" t="s">
        <v>144</v>
      </c>
      <c r="B67" s="140"/>
      <c r="C67" s="21"/>
      <c r="E67" s="344">
        <f>SUM(E57:E66)</f>
        <v>1</v>
      </c>
      <c r="F67" s="141"/>
      <c r="G67" s="142">
        <f>SUM(G57:G66)</f>
        <v>1</v>
      </c>
      <c r="H67" s="143">
        <f>SUM(H57:H66)</f>
        <v>125939</v>
      </c>
      <c r="J67" s="74">
        <f>H67</f>
        <v>125939</v>
      </c>
    </row>
    <row r="68" spans="1:14" ht="12.75" customHeight="1" x14ac:dyDescent="0.25">
      <c r="G68" s="79"/>
      <c r="J68"/>
    </row>
    <row r="69" spans="1:14" ht="12.75" customHeight="1" x14ac:dyDescent="0.25">
      <c r="A69" s="29" t="s">
        <v>36</v>
      </c>
      <c r="G69" s="146">
        <v>0</v>
      </c>
      <c r="H69" s="147">
        <v>0</v>
      </c>
      <c r="J69" s="74">
        <f>G69*H69</f>
        <v>0</v>
      </c>
      <c r="L69"/>
      <c r="M69"/>
      <c r="N69"/>
    </row>
    <row r="70" spans="1:14" ht="12.75" customHeight="1" x14ac:dyDescent="0.25">
      <c r="G70" s="79"/>
      <c r="J70"/>
    </row>
    <row r="71" spans="1:14" s="21" customFormat="1" ht="12.75" x14ac:dyDescent="0.2">
      <c r="A71" s="69" t="s">
        <v>106</v>
      </c>
      <c r="B71" s="70"/>
      <c r="C71" s="71"/>
      <c r="D71" s="71"/>
      <c r="E71" s="72"/>
      <c r="F71" s="73"/>
      <c r="G71" s="80"/>
      <c r="H71" s="72"/>
      <c r="I71" s="72"/>
      <c r="J71" s="74">
        <f>J67+J69</f>
        <v>125939</v>
      </c>
    </row>
    <row r="72" spans="1:14" s="21" customFormat="1" ht="4.5" customHeight="1" x14ac:dyDescent="0.2">
      <c r="B72" s="22"/>
      <c r="C72" s="23"/>
      <c r="D72" s="23"/>
      <c r="E72" s="41"/>
      <c r="F72" s="42"/>
      <c r="G72" s="43"/>
      <c r="H72" s="43"/>
      <c r="J72" s="66"/>
    </row>
    <row r="73" spans="1:14" s="21" customFormat="1" ht="12.75" x14ac:dyDescent="0.2">
      <c r="A73" s="44" t="s">
        <v>11</v>
      </c>
      <c r="B73" s="22"/>
      <c r="C73" s="23"/>
      <c r="D73" s="23"/>
      <c r="E73" s="42"/>
      <c r="F73" s="42"/>
      <c r="G73" s="132">
        <v>0.04</v>
      </c>
      <c r="H73" s="43"/>
      <c r="J73" s="67">
        <f>ROUND(J71*G73,2)</f>
        <v>5038</v>
      </c>
    </row>
    <row r="74" spans="1:14" s="21" customFormat="1" ht="3" customHeight="1" x14ac:dyDescent="0.2">
      <c r="A74" s="45"/>
      <c r="B74" s="46"/>
      <c r="C74" s="47"/>
      <c r="D74" s="47"/>
      <c r="E74" s="51"/>
      <c r="F74" s="51"/>
      <c r="G74" s="133"/>
      <c r="H74" s="54"/>
      <c r="I74" s="45"/>
      <c r="J74" s="68"/>
    </row>
    <row r="75" spans="1:14" s="21" customFormat="1" ht="3" customHeight="1" x14ac:dyDescent="0.2">
      <c r="B75" s="22"/>
      <c r="C75" s="23"/>
      <c r="D75" s="23"/>
      <c r="E75" s="24"/>
      <c r="F75" s="24"/>
      <c r="G75" s="134"/>
      <c r="H75" s="43"/>
      <c r="J75" s="66"/>
    </row>
    <row r="76" spans="1:14" s="21" customFormat="1" ht="12.75" x14ac:dyDescent="0.2">
      <c r="A76" s="48" t="s">
        <v>107</v>
      </c>
      <c r="B76" s="49"/>
      <c r="C76" s="50"/>
      <c r="D76" s="50"/>
      <c r="E76" s="24"/>
      <c r="F76" s="24"/>
      <c r="G76" s="134"/>
      <c r="H76" s="43"/>
      <c r="J76" s="67">
        <f>J71+J73</f>
        <v>130977</v>
      </c>
    </row>
    <row r="77" spans="1:14" s="21" customFormat="1" ht="12.75" x14ac:dyDescent="0.2">
      <c r="A77" s="21" t="s">
        <v>12</v>
      </c>
      <c r="B77" s="22"/>
      <c r="D77" s="23"/>
      <c r="E77" s="24"/>
      <c r="F77" s="24"/>
      <c r="G77" s="25">
        <v>0.2</v>
      </c>
      <c r="H77" s="25"/>
      <c r="J77" s="67">
        <f>ROUND(J76*G77,2)</f>
        <v>26195</v>
      </c>
    </row>
    <row r="78" spans="1:14" s="21" customFormat="1" ht="3" customHeight="1" x14ac:dyDescent="0.2">
      <c r="B78" s="22"/>
      <c r="C78" s="23"/>
      <c r="D78" s="23"/>
      <c r="E78" s="24"/>
      <c r="F78" s="24"/>
      <c r="G78" s="43"/>
      <c r="H78" s="43"/>
      <c r="J78" s="66"/>
    </row>
    <row r="79" spans="1:14" s="21" customFormat="1" ht="12.75" x14ac:dyDescent="0.2">
      <c r="A79" s="121" t="s">
        <v>108</v>
      </c>
      <c r="B79" s="120"/>
      <c r="C79" s="119"/>
      <c r="D79" s="119"/>
      <c r="E79" s="116"/>
      <c r="F79" s="118"/>
      <c r="G79" s="117"/>
      <c r="H79" s="117"/>
      <c r="I79" s="116"/>
      <c r="J79" s="115">
        <f>SUM(J76:J77)</f>
        <v>157172</v>
      </c>
    </row>
    <row r="80" spans="1:14" ht="5.0999999999999996" customHeight="1" x14ac:dyDescent="0.2"/>
    <row r="81" spans="1:14" ht="12.75" x14ac:dyDescent="0.2">
      <c r="A81" s="114" t="s">
        <v>32</v>
      </c>
      <c r="G81" s="154">
        <f>J76/G23</f>
        <v>5.9915999999999997E-2</v>
      </c>
    </row>
    <row r="82" spans="1:14" x14ac:dyDescent="0.2">
      <c r="B82" s="163"/>
      <c r="C82" s="163"/>
      <c r="D82" s="164"/>
      <c r="E82" s="164"/>
      <c r="F82" s="164"/>
      <c r="G82" s="164"/>
      <c r="H82" s="164"/>
      <c r="I82" s="165"/>
      <c r="J82" s="166"/>
      <c r="K82" s="166"/>
      <c r="L82" s="164"/>
      <c r="M82" s="164"/>
      <c r="N82" s="164"/>
    </row>
    <row r="83" spans="1:14" x14ac:dyDescent="0.2">
      <c r="A83" s="164"/>
      <c r="B83" s="163"/>
      <c r="C83" s="163"/>
      <c r="D83" s="164"/>
      <c r="E83" s="164"/>
      <c r="F83" s="164"/>
      <c r="G83" s="164"/>
      <c r="H83" s="164"/>
      <c r="I83" s="165"/>
      <c r="J83" s="166"/>
      <c r="K83" s="166"/>
      <c r="L83" s="164"/>
      <c r="M83" s="164"/>
      <c r="N83" s="164"/>
    </row>
    <row r="84" spans="1:14" x14ac:dyDescent="0.2">
      <c r="A84" s="164"/>
      <c r="B84" s="163"/>
      <c r="C84" s="163"/>
      <c r="D84" s="164"/>
      <c r="E84" s="164"/>
      <c r="F84" s="164"/>
      <c r="G84" s="164"/>
      <c r="H84" s="164"/>
      <c r="I84" s="165"/>
      <c r="J84" s="166"/>
      <c r="K84" s="166"/>
      <c r="L84" s="164"/>
      <c r="M84" s="164"/>
      <c r="N84" s="164"/>
    </row>
    <row r="85" spans="1:14" x14ac:dyDescent="0.2">
      <c r="B85" s="163"/>
      <c r="C85" s="163"/>
      <c r="D85" s="164"/>
      <c r="E85" s="164"/>
      <c r="F85" s="164"/>
      <c r="G85" s="164"/>
      <c r="H85" s="164"/>
      <c r="I85" s="165"/>
      <c r="J85" s="166"/>
      <c r="K85" s="166"/>
      <c r="L85" s="164"/>
      <c r="M85" s="164"/>
      <c r="N85" s="164"/>
    </row>
    <row r="86" spans="1:14" x14ac:dyDescent="0.2">
      <c r="B86" s="163"/>
      <c r="C86" s="163"/>
      <c r="D86" s="164"/>
      <c r="E86" s="164"/>
      <c r="F86" s="164"/>
      <c r="G86" s="164"/>
      <c r="H86" s="164"/>
      <c r="I86" s="165"/>
      <c r="J86" s="166"/>
      <c r="K86" s="166"/>
      <c r="L86" s="164"/>
      <c r="M86" s="164"/>
      <c r="N86" s="164"/>
    </row>
    <row r="87" spans="1:14" x14ac:dyDescent="0.2">
      <c r="B87" s="163"/>
      <c r="C87" s="163"/>
      <c r="D87" s="164"/>
      <c r="E87" s="164"/>
      <c r="F87" s="164"/>
      <c r="G87" s="164"/>
      <c r="H87" s="164"/>
      <c r="I87" s="165"/>
      <c r="J87" s="166"/>
      <c r="K87" s="166"/>
      <c r="L87" s="164"/>
      <c r="M87" s="164"/>
      <c r="N87" s="164"/>
    </row>
    <row r="88" spans="1:14" x14ac:dyDescent="0.2">
      <c r="B88" s="163"/>
      <c r="C88" s="163"/>
      <c r="D88" s="164"/>
      <c r="E88" s="164"/>
      <c r="F88" s="164"/>
      <c r="G88" s="164"/>
      <c r="H88" s="164"/>
      <c r="I88" s="165"/>
      <c r="J88" s="166"/>
      <c r="K88" s="166"/>
      <c r="L88" s="164"/>
      <c r="M88" s="164"/>
      <c r="N88" s="164"/>
    </row>
    <row r="89" spans="1:14" x14ac:dyDescent="0.2">
      <c r="B89" s="163"/>
      <c r="C89" s="163"/>
      <c r="D89" s="164"/>
      <c r="E89" s="164"/>
      <c r="F89" s="164"/>
      <c r="G89" s="164"/>
      <c r="H89" s="164"/>
      <c r="I89" s="165"/>
      <c r="J89" s="166"/>
      <c r="K89" s="166"/>
      <c r="L89" s="164"/>
      <c r="M89" s="164"/>
      <c r="N89" s="164"/>
    </row>
    <row r="90" spans="1:14" x14ac:dyDescent="0.2">
      <c r="B90" s="163"/>
      <c r="C90" s="163"/>
      <c r="D90" s="164"/>
      <c r="E90" s="164"/>
      <c r="F90" s="164"/>
      <c r="G90" s="164"/>
      <c r="H90" s="164"/>
      <c r="I90" s="165"/>
      <c r="J90" s="166"/>
      <c r="K90" s="166"/>
      <c r="L90" s="164"/>
      <c r="M90" s="164"/>
      <c r="N90" s="164"/>
    </row>
    <row r="91" spans="1:14" x14ac:dyDescent="0.2">
      <c r="B91" s="163"/>
      <c r="C91" s="163"/>
      <c r="D91" s="164"/>
      <c r="E91" s="164"/>
      <c r="F91" s="164"/>
      <c r="G91" s="164"/>
      <c r="H91" s="164"/>
      <c r="I91" s="165"/>
      <c r="J91" s="166"/>
      <c r="K91" s="166"/>
      <c r="L91" s="164"/>
      <c r="M91" s="164"/>
      <c r="N91" s="164"/>
    </row>
    <row r="92" spans="1:14" x14ac:dyDescent="0.2">
      <c r="B92" s="163"/>
      <c r="C92" s="163"/>
      <c r="D92" s="164"/>
      <c r="E92" s="164"/>
      <c r="F92" s="164"/>
      <c r="G92" s="164"/>
      <c r="H92" s="164"/>
      <c r="I92" s="165"/>
      <c r="J92" s="166"/>
      <c r="K92" s="166"/>
      <c r="L92" s="164"/>
      <c r="M92" s="164"/>
      <c r="N92" s="164"/>
    </row>
    <row r="93" spans="1:14" x14ac:dyDescent="0.2">
      <c r="B93" s="163"/>
      <c r="C93" s="163"/>
      <c r="D93" s="164"/>
      <c r="E93" s="164"/>
      <c r="F93" s="164"/>
      <c r="G93" s="164"/>
      <c r="H93" s="164"/>
      <c r="I93" s="165"/>
      <c r="J93" s="166"/>
      <c r="K93" s="166"/>
      <c r="L93" s="164"/>
      <c r="M93" s="164"/>
      <c r="N93" s="164"/>
    </row>
    <row r="94" spans="1:14" x14ac:dyDescent="0.2">
      <c r="B94" s="163"/>
      <c r="C94" s="163"/>
      <c r="D94" s="164"/>
      <c r="E94" s="164"/>
      <c r="F94" s="164"/>
      <c r="G94" s="164"/>
      <c r="H94" s="164"/>
      <c r="I94" s="165"/>
      <c r="J94" s="166"/>
      <c r="K94" s="166"/>
      <c r="L94" s="164"/>
      <c r="M94" s="164"/>
      <c r="N94" s="164"/>
    </row>
    <row r="95" spans="1:14" x14ac:dyDescent="0.2">
      <c r="B95" s="163"/>
      <c r="C95" s="163"/>
      <c r="D95" s="164"/>
      <c r="E95" s="164"/>
      <c r="F95" s="164"/>
      <c r="G95" s="164"/>
      <c r="H95" s="164"/>
      <c r="I95" s="165"/>
      <c r="J95" s="166"/>
      <c r="K95" s="166"/>
      <c r="L95" s="164"/>
      <c r="M95" s="164"/>
      <c r="N95" s="164"/>
    </row>
    <row r="96" spans="1:14" x14ac:dyDescent="0.2">
      <c r="B96" s="163"/>
      <c r="C96" s="163"/>
      <c r="D96" s="164"/>
      <c r="E96" s="164"/>
      <c r="F96" s="164"/>
      <c r="G96" s="164"/>
      <c r="H96" s="164"/>
      <c r="I96" s="165"/>
      <c r="J96" s="166"/>
      <c r="K96" s="166"/>
      <c r="L96" s="164"/>
      <c r="M96" s="164"/>
      <c r="N96" s="164"/>
    </row>
    <row r="97" spans="2:14" x14ac:dyDescent="0.2">
      <c r="B97" s="163"/>
      <c r="C97" s="163"/>
      <c r="D97" s="164"/>
      <c r="E97" s="164"/>
      <c r="F97" s="164"/>
      <c r="G97" s="164"/>
      <c r="H97" s="164"/>
      <c r="I97" s="165"/>
      <c r="J97" s="166"/>
      <c r="K97" s="166"/>
      <c r="L97" s="164"/>
      <c r="M97" s="164"/>
      <c r="N97" s="164"/>
    </row>
    <row r="98" spans="2:14" x14ac:dyDescent="0.2">
      <c r="B98" s="163"/>
      <c r="C98" s="163"/>
      <c r="D98" s="164"/>
      <c r="E98" s="164"/>
      <c r="F98" s="164"/>
      <c r="G98" s="164"/>
      <c r="H98" s="164"/>
      <c r="I98" s="165"/>
      <c r="J98" s="166"/>
      <c r="K98" s="166"/>
      <c r="L98" s="164"/>
      <c r="M98" s="164"/>
      <c r="N98" s="164"/>
    </row>
    <row r="99" spans="2:14" x14ac:dyDescent="0.2">
      <c r="B99" s="163"/>
      <c r="C99" s="163"/>
      <c r="D99" s="164"/>
      <c r="E99" s="164"/>
      <c r="F99" s="164"/>
      <c r="G99" s="164"/>
      <c r="H99" s="164"/>
      <c r="I99" s="165"/>
      <c r="J99" s="166"/>
      <c r="K99" s="166"/>
      <c r="L99" s="164"/>
      <c r="M99" s="164"/>
      <c r="N99" s="164"/>
    </row>
    <row r="100" spans="2:14" x14ac:dyDescent="0.2">
      <c r="B100" s="163"/>
      <c r="C100" s="163"/>
      <c r="D100" s="164"/>
      <c r="E100" s="164"/>
      <c r="F100" s="164"/>
      <c r="G100" s="164"/>
      <c r="H100" s="164"/>
      <c r="I100" s="165"/>
      <c r="J100" s="166"/>
      <c r="K100" s="166"/>
      <c r="L100" s="164"/>
      <c r="M100" s="164"/>
      <c r="N100" s="164"/>
    </row>
  </sheetData>
  <sheetProtection algorithmName="SHA-512" hashValue="tzgIBBIpR21RPtk04EkgkP64mtlaLK3tn+qghFl4vXBtWknuQcx8agsuT6shHBWA981Ql+qsp5BktEbX7jm4PA==" saltValue="mMJygixm/pIFUQ3YmhDQrA==" spinCount="100000" sheet="1" objects="1" scenarios="1"/>
  <mergeCells count="13">
    <mergeCell ref="I48:J56"/>
    <mergeCell ref="A17:B17"/>
    <mergeCell ref="A19:B19"/>
    <mergeCell ref="A21:B21"/>
    <mergeCell ref="A25:B25"/>
    <mergeCell ref="D34:E34"/>
    <mergeCell ref="I34:J34"/>
    <mergeCell ref="A15:B15"/>
    <mergeCell ref="A5:B5"/>
    <mergeCell ref="A7:B7"/>
    <mergeCell ref="A9:B9"/>
    <mergeCell ref="A11:B11"/>
    <mergeCell ref="A13:B13"/>
  </mergeCells>
  <pageMargins left="0.70866141732283472" right="0.70866141732283472" top="0.74803149606299213" bottom="0.74803149606299213" header="0.31496062992125984" footer="0.31496062992125984"/>
  <pageSetup paperSize="9" scale="72" fitToHeight="2" pageOrder="overThenDown" orientation="portrait" r:id="rId1"/>
  <headerFooter>
    <oddHeader>&amp;L&amp;"Arial,Fett"&amp;K01+037Angebot Wasserwirtschaft (Planung + Örtliche Bauaufsicht)&amp;"Arial,Standard"
nach VM.ED.2023&amp;R&amp;"Arial,Standard"&amp;K01+037Version 1
Stand: 15.09.2023</oddHeader>
    <oddFooter>&amp;L&amp;"Arial,Fett"&amp;K01+044LM.VM.2023&amp;"Arial,Standard"  |  Wasserwirtschaft  |  &amp;A | Angebotsformular&amp;R&amp;"Arial,Standard"&amp;K01+044&amp;P/&amp;N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Scroll Bar 1">
              <controlPr locked="0" defaultSize="0" autoPict="0">
                <anchor moveWithCells="1">
                  <from>
                    <xdr:col>8</xdr:col>
                    <xdr:colOff>28575</xdr:colOff>
                    <xdr:row>34</xdr:row>
                    <xdr:rowOff>38100</xdr:rowOff>
                  </from>
                  <to>
                    <xdr:col>10</xdr:col>
                    <xdr:colOff>0</xdr:colOff>
                    <xdr:row>34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Scroll Bar 2">
              <controlPr locked="0" defaultSize="0" autoPict="0">
                <anchor moveWithCells="1">
                  <from>
                    <xdr:col>8</xdr:col>
                    <xdr:colOff>28575</xdr:colOff>
                    <xdr:row>35</xdr:row>
                    <xdr:rowOff>38100</xdr:rowOff>
                  </from>
                  <to>
                    <xdr:col>10</xdr:col>
                    <xdr:colOff>0</xdr:colOff>
                    <xdr:row>35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Scroll Bar 3">
              <controlPr locked="0" defaultSize="0" autoPict="0">
                <anchor moveWithCells="1">
                  <from>
                    <xdr:col>8</xdr:col>
                    <xdr:colOff>28575</xdr:colOff>
                    <xdr:row>36</xdr:row>
                    <xdr:rowOff>38100</xdr:rowOff>
                  </from>
                  <to>
                    <xdr:col>10</xdr:col>
                    <xdr:colOff>0</xdr:colOff>
                    <xdr:row>36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Scroll Bar 4">
              <controlPr locked="0" defaultSize="0" autoPict="0">
                <anchor moveWithCells="1">
                  <from>
                    <xdr:col>8</xdr:col>
                    <xdr:colOff>28575</xdr:colOff>
                    <xdr:row>37</xdr:row>
                    <xdr:rowOff>38100</xdr:rowOff>
                  </from>
                  <to>
                    <xdr:col>10</xdr:col>
                    <xdr:colOff>0</xdr:colOff>
                    <xdr:row>37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Scroll Bar 5">
              <controlPr locked="0" defaultSize="0" autoPict="0">
                <anchor moveWithCells="1">
                  <from>
                    <xdr:col>8</xdr:col>
                    <xdr:colOff>28575</xdr:colOff>
                    <xdr:row>38</xdr:row>
                    <xdr:rowOff>38100</xdr:rowOff>
                  </from>
                  <to>
                    <xdr:col>10</xdr:col>
                    <xdr:colOff>0</xdr:colOff>
                    <xdr:row>38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Scroll Bar 6">
              <controlPr locked="0" defaultSize="0" autoPict="0">
                <anchor moveWithCells="1">
                  <from>
                    <xdr:col>8</xdr:col>
                    <xdr:colOff>28575</xdr:colOff>
                    <xdr:row>39</xdr:row>
                    <xdr:rowOff>28575</xdr:rowOff>
                  </from>
                  <to>
                    <xdr:col>10</xdr:col>
                    <xdr:colOff>0</xdr:colOff>
                    <xdr:row>39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Scroll Bar 7">
              <controlPr locked="0" defaultSize="0" autoPict="0">
                <anchor moveWithCells="1">
                  <from>
                    <xdr:col>8</xdr:col>
                    <xdr:colOff>19050</xdr:colOff>
                    <xdr:row>41</xdr:row>
                    <xdr:rowOff>28575</xdr:rowOff>
                  </from>
                  <to>
                    <xdr:col>9</xdr:col>
                    <xdr:colOff>1038225</xdr:colOff>
                    <xdr:row>41</xdr:row>
                    <xdr:rowOff>133350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987A842C-BE14-4481-8D30-35A939438504}">
          <x14:formula1>
            <xm:f>'Basisdaten für dropdown'!$A$37:$A$56</xm:f>
          </x14:formula1>
          <xm:sqref>D34:E34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V77"/>
  <sheetViews>
    <sheetView workbookViewId="0">
      <selection activeCell="A61" sqref="A61:C61"/>
    </sheetView>
  </sheetViews>
  <sheetFormatPr baseColWidth="10" defaultColWidth="11.42578125" defaultRowHeight="12.75" x14ac:dyDescent="0.2"/>
  <cols>
    <col min="1" max="1" width="12.5703125" style="186" customWidth="1"/>
    <col min="2" max="2" width="7.42578125" style="185" customWidth="1"/>
    <col min="3" max="4" width="9.85546875" style="185" customWidth="1"/>
    <col min="5" max="5" width="3.42578125" style="185" customWidth="1"/>
    <col min="6" max="6" width="14.85546875" style="186" customWidth="1"/>
    <col min="7" max="58" width="7" style="186" customWidth="1"/>
    <col min="59" max="60" width="2" style="186" customWidth="1"/>
    <col min="61" max="61" width="14.85546875" style="186" customWidth="1"/>
    <col min="62" max="62" width="3.42578125" style="186" customWidth="1"/>
    <col min="63" max="63" width="11.42578125" style="186"/>
    <col min="64" max="64" width="2.85546875" style="186" customWidth="1"/>
    <col min="65" max="16384" width="11.42578125" style="186"/>
  </cols>
  <sheetData>
    <row r="1" spans="1:256" ht="33" x14ac:dyDescent="0.2">
      <c r="A1" s="184" t="s">
        <v>101</v>
      </c>
      <c r="F1" s="351" t="s">
        <v>101</v>
      </c>
      <c r="G1" s="351"/>
      <c r="AY1" s="364" t="s">
        <v>102</v>
      </c>
      <c r="AZ1" s="364"/>
      <c r="BA1" s="364"/>
      <c r="BB1" s="364"/>
      <c r="BC1" s="364"/>
      <c r="BD1" s="364"/>
      <c r="BE1" s="364"/>
      <c r="BF1" s="364"/>
      <c r="BG1" s="364"/>
      <c r="BH1" s="364"/>
      <c r="BI1" s="364"/>
      <c r="BJ1" s="364"/>
      <c r="BK1" s="364"/>
      <c r="BL1" s="364"/>
      <c r="BM1" s="364"/>
      <c r="BN1" s="364"/>
    </row>
    <row r="2" spans="1:256" ht="13.5" thickBot="1" x14ac:dyDescent="0.25">
      <c r="F2" s="351"/>
      <c r="G2" s="351"/>
    </row>
    <row r="3" spans="1:256" ht="16.5" thickBot="1" x14ac:dyDescent="0.25">
      <c r="A3" s="188" t="s">
        <v>45</v>
      </c>
      <c r="B3" s="189" t="s">
        <v>89</v>
      </c>
      <c r="C3" s="190" t="s">
        <v>90</v>
      </c>
      <c r="D3" s="191"/>
      <c r="E3" s="191"/>
      <c r="F3" s="192"/>
      <c r="G3" s="193" t="s">
        <v>85</v>
      </c>
      <c r="H3" s="194"/>
      <c r="I3" s="194"/>
      <c r="J3" s="196"/>
      <c r="K3" s="307"/>
      <c r="L3" s="196"/>
      <c r="M3" s="196"/>
      <c r="N3" s="196"/>
      <c r="O3" s="196"/>
      <c r="P3" s="196"/>
      <c r="Q3" s="196"/>
      <c r="R3" s="196"/>
      <c r="S3" s="196"/>
      <c r="T3" s="196"/>
      <c r="U3" s="196"/>
      <c r="V3" s="196"/>
      <c r="W3" s="196"/>
      <c r="X3" s="196"/>
      <c r="Y3" s="196"/>
      <c r="Z3" s="196"/>
      <c r="AA3" s="196"/>
      <c r="AB3" s="196"/>
      <c r="AC3" s="196"/>
      <c r="AD3" s="196"/>
      <c r="AE3" s="196"/>
      <c r="AF3" s="196"/>
      <c r="AG3" s="196"/>
      <c r="AH3" s="196"/>
      <c r="AI3" s="196"/>
      <c r="AJ3" s="196"/>
      <c r="AK3" s="196"/>
      <c r="AL3" s="196"/>
      <c r="AM3" s="196"/>
      <c r="AN3" s="196"/>
      <c r="AO3" s="196"/>
      <c r="AP3" s="196"/>
      <c r="AQ3" s="196"/>
      <c r="AR3" s="196"/>
      <c r="AS3" s="196"/>
      <c r="AT3" s="196"/>
      <c r="AU3" s="196"/>
      <c r="AV3" s="196"/>
      <c r="AW3" s="196"/>
      <c r="AX3" s="196"/>
      <c r="AY3" s="196"/>
      <c r="AZ3" s="196"/>
      <c r="BA3" s="196"/>
      <c r="BB3" s="196"/>
      <c r="BC3" s="196"/>
      <c r="BD3" s="196"/>
      <c r="BE3" s="196"/>
      <c r="BF3" s="307"/>
      <c r="BG3" s="199"/>
      <c r="BH3" s="192"/>
      <c r="BI3" s="192"/>
      <c r="BJ3" s="192"/>
      <c r="BK3" s="192"/>
      <c r="BL3" s="192"/>
      <c r="BM3" s="192"/>
      <c r="BN3" s="192"/>
      <c r="BO3" s="192"/>
      <c r="BP3" s="192"/>
      <c r="BQ3" s="192"/>
      <c r="BR3" s="192"/>
      <c r="BS3" s="192"/>
      <c r="BT3" s="192"/>
      <c r="BU3" s="192"/>
      <c r="BV3" s="192"/>
      <c r="BW3" s="192"/>
      <c r="BX3" s="192"/>
      <c r="BY3" s="192"/>
      <c r="BZ3" s="192"/>
      <c r="CA3" s="192"/>
      <c r="CB3" s="192"/>
      <c r="CC3" s="192"/>
      <c r="CD3" s="192"/>
      <c r="CE3" s="192"/>
      <c r="CF3" s="192"/>
      <c r="CG3" s="192"/>
      <c r="CH3" s="192"/>
      <c r="CI3" s="192"/>
      <c r="CJ3" s="192"/>
      <c r="CK3" s="192"/>
      <c r="CL3" s="192"/>
      <c r="CM3" s="192"/>
      <c r="CN3" s="192"/>
      <c r="CO3" s="192"/>
      <c r="CP3" s="192"/>
      <c r="CQ3" s="192"/>
      <c r="CR3" s="192"/>
      <c r="CS3" s="192"/>
      <c r="CT3" s="192"/>
      <c r="CU3" s="192"/>
      <c r="CV3" s="192"/>
      <c r="CW3" s="192"/>
      <c r="CX3" s="192"/>
      <c r="CY3" s="192"/>
      <c r="CZ3" s="192"/>
      <c r="DA3" s="192"/>
      <c r="DB3" s="192"/>
      <c r="DC3" s="192"/>
      <c r="DD3" s="192"/>
      <c r="DE3" s="192"/>
      <c r="DF3" s="192"/>
      <c r="DG3" s="192"/>
      <c r="DH3" s="192"/>
      <c r="DI3" s="192"/>
      <c r="DJ3" s="192"/>
      <c r="DK3" s="192"/>
      <c r="DL3" s="192"/>
      <c r="DM3" s="192"/>
      <c r="DN3" s="192"/>
      <c r="DO3" s="192"/>
      <c r="DP3" s="192"/>
      <c r="DQ3" s="192"/>
      <c r="DR3" s="192"/>
      <c r="DS3" s="192"/>
      <c r="DT3" s="192"/>
      <c r="DU3" s="192"/>
      <c r="DV3" s="192"/>
      <c r="DW3" s="192"/>
      <c r="DX3" s="192"/>
      <c r="DY3" s="192"/>
      <c r="DZ3" s="192"/>
      <c r="EA3" s="192"/>
      <c r="EB3" s="192"/>
      <c r="EC3" s="192"/>
      <c r="ED3" s="192"/>
      <c r="EE3" s="192"/>
      <c r="EF3" s="192"/>
      <c r="EG3" s="192"/>
      <c r="EH3" s="192"/>
      <c r="EI3" s="192"/>
      <c r="EJ3" s="192"/>
      <c r="EK3" s="192"/>
      <c r="EL3" s="192"/>
      <c r="EM3" s="192"/>
      <c r="EN3" s="192"/>
      <c r="EO3" s="192"/>
      <c r="EP3" s="192"/>
      <c r="EQ3" s="192"/>
      <c r="ER3" s="192"/>
      <c r="ES3" s="192"/>
      <c r="ET3" s="192"/>
      <c r="EU3" s="192"/>
      <c r="EV3" s="192"/>
      <c r="EW3" s="192"/>
      <c r="EX3" s="192"/>
      <c r="EY3" s="192"/>
      <c r="EZ3" s="192"/>
      <c r="FA3" s="192"/>
      <c r="FB3" s="192"/>
      <c r="FC3" s="192"/>
      <c r="FD3" s="192"/>
      <c r="FE3" s="192"/>
      <c r="FF3" s="192"/>
      <c r="FG3" s="192"/>
      <c r="FH3" s="192"/>
      <c r="FI3" s="192"/>
      <c r="FJ3" s="192"/>
      <c r="FK3" s="192"/>
      <c r="FL3" s="192"/>
      <c r="FM3" s="192"/>
      <c r="FN3" s="192"/>
      <c r="FO3" s="192"/>
      <c r="FP3" s="192"/>
      <c r="FQ3" s="192"/>
      <c r="FR3" s="192"/>
      <c r="FS3" s="192"/>
      <c r="FT3" s="192"/>
      <c r="FU3" s="192"/>
      <c r="FV3" s="192"/>
      <c r="FW3" s="192"/>
      <c r="FX3" s="192"/>
      <c r="FY3" s="192"/>
      <c r="FZ3" s="192"/>
      <c r="GA3" s="192"/>
      <c r="GB3" s="192"/>
      <c r="GC3" s="192"/>
      <c r="GD3" s="192"/>
      <c r="GE3" s="192"/>
      <c r="GF3" s="192"/>
      <c r="GG3" s="192"/>
      <c r="GH3" s="192"/>
      <c r="GI3" s="192"/>
      <c r="GJ3" s="192"/>
      <c r="GK3" s="192"/>
      <c r="GL3" s="192"/>
      <c r="GM3" s="192"/>
      <c r="GN3" s="192"/>
      <c r="GO3" s="192"/>
      <c r="GP3" s="192"/>
      <c r="GQ3" s="192"/>
      <c r="GR3" s="192"/>
      <c r="GS3" s="192"/>
      <c r="GT3" s="192"/>
      <c r="GU3" s="192"/>
      <c r="GV3" s="192"/>
      <c r="GW3" s="192"/>
      <c r="GX3" s="192"/>
      <c r="GY3" s="192"/>
      <c r="GZ3" s="192"/>
      <c r="HA3" s="192"/>
      <c r="HB3" s="192"/>
      <c r="HC3" s="192"/>
      <c r="HD3" s="192"/>
      <c r="HE3" s="192"/>
      <c r="HF3" s="192"/>
      <c r="HG3" s="192"/>
      <c r="HH3" s="192"/>
      <c r="HI3" s="192"/>
      <c r="HJ3" s="192"/>
      <c r="HK3" s="192"/>
      <c r="HL3" s="192"/>
      <c r="HM3" s="192"/>
      <c r="HN3" s="192"/>
      <c r="HO3" s="192"/>
      <c r="HP3" s="192"/>
      <c r="HQ3" s="192"/>
      <c r="HR3" s="192"/>
      <c r="HS3" s="192"/>
      <c r="HT3" s="192"/>
      <c r="HU3" s="192"/>
      <c r="HV3" s="192"/>
      <c r="HW3" s="192"/>
      <c r="HX3" s="192"/>
      <c r="HY3" s="192"/>
      <c r="HZ3" s="192"/>
      <c r="IA3" s="192"/>
      <c r="IB3" s="192"/>
      <c r="IC3" s="192"/>
      <c r="ID3" s="192"/>
      <c r="IE3" s="192"/>
      <c r="IF3" s="192"/>
      <c r="IG3" s="192"/>
      <c r="IH3" s="192"/>
      <c r="II3" s="192"/>
      <c r="IJ3" s="192"/>
      <c r="IK3" s="192"/>
      <c r="IL3" s="192"/>
      <c r="IM3" s="192"/>
      <c r="IN3" s="192"/>
      <c r="IO3" s="192"/>
      <c r="IP3" s="192"/>
      <c r="IQ3" s="192"/>
      <c r="IR3" s="192"/>
      <c r="IS3" s="192"/>
      <c r="IT3" s="192"/>
      <c r="IU3" s="192"/>
      <c r="IV3" s="192"/>
    </row>
    <row r="4" spans="1:256" ht="15.75" thickBot="1" x14ac:dyDescent="0.3">
      <c r="A4" s="200">
        <v>16</v>
      </c>
      <c r="B4" s="201">
        <v>1</v>
      </c>
      <c r="C4" s="202" t="s">
        <v>86</v>
      </c>
      <c r="D4" s="203"/>
      <c r="F4" s="204"/>
      <c r="G4" s="205">
        <v>16</v>
      </c>
      <c r="H4" s="206">
        <v>17</v>
      </c>
      <c r="I4" s="207">
        <v>18</v>
      </c>
      <c r="J4" s="277">
        <v>19</v>
      </c>
      <c r="K4" s="278">
        <v>20</v>
      </c>
      <c r="L4" s="206">
        <v>21</v>
      </c>
      <c r="M4" s="207">
        <v>22</v>
      </c>
      <c r="N4" s="206">
        <v>23</v>
      </c>
      <c r="O4" s="207">
        <v>24</v>
      </c>
      <c r="P4" s="206">
        <v>25</v>
      </c>
      <c r="Q4" s="207">
        <v>26</v>
      </c>
      <c r="R4" s="206">
        <v>27</v>
      </c>
      <c r="S4" s="207">
        <v>28</v>
      </c>
      <c r="T4" s="277">
        <v>29</v>
      </c>
      <c r="U4" s="278">
        <v>30</v>
      </c>
      <c r="V4" s="206">
        <v>31</v>
      </c>
      <c r="W4" s="207">
        <v>32</v>
      </c>
      <c r="X4" s="210">
        <v>33</v>
      </c>
      <c r="Y4" s="207">
        <v>34</v>
      </c>
      <c r="Z4" s="206">
        <v>35</v>
      </c>
      <c r="AA4" s="207">
        <v>36</v>
      </c>
      <c r="AB4" s="206">
        <v>37</v>
      </c>
      <c r="AC4" s="207">
        <v>38</v>
      </c>
      <c r="AD4" s="277">
        <v>39</v>
      </c>
      <c r="AE4" s="278">
        <v>40</v>
      </c>
      <c r="AF4" s="206">
        <v>41</v>
      </c>
      <c r="AG4" s="207">
        <v>42</v>
      </c>
      <c r="AH4" s="206">
        <v>43</v>
      </c>
      <c r="AI4" s="207">
        <v>44</v>
      </c>
      <c r="AJ4" s="206">
        <v>45</v>
      </c>
      <c r="AK4" s="207">
        <v>46</v>
      </c>
      <c r="AL4" s="206">
        <v>47</v>
      </c>
      <c r="AM4" s="207">
        <v>48</v>
      </c>
      <c r="AN4" s="277">
        <v>49</v>
      </c>
      <c r="AO4" s="278">
        <v>50</v>
      </c>
      <c r="AP4" s="210">
        <v>51</v>
      </c>
      <c r="AQ4" s="207">
        <v>52</v>
      </c>
      <c r="AR4" s="206">
        <v>53</v>
      </c>
      <c r="AS4" s="207">
        <v>54</v>
      </c>
      <c r="AT4" s="210">
        <v>55</v>
      </c>
      <c r="AU4" s="207">
        <v>56</v>
      </c>
      <c r="AV4" s="206">
        <v>57</v>
      </c>
      <c r="AW4" s="207">
        <v>58</v>
      </c>
      <c r="AX4" s="277">
        <v>59</v>
      </c>
      <c r="AY4" s="278">
        <v>60</v>
      </c>
      <c r="AZ4" s="206">
        <v>61</v>
      </c>
      <c r="BA4" s="207">
        <v>62</v>
      </c>
      <c r="BB4" s="210">
        <v>63</v>
      </c>
      <c r="BC4" s="207">
        <v>64</v>
      </c>
      <c r="BD4" s="206">
        <v>65</v>
      </c>
      <c r="BE4" s="207">
        <v>66</v>
      </c>
      <c r="BF4" s="206">
        <v>67</v>
      </c>
      <c r="BG4" s="333"/>
    </row>
    <row r="5" spans="1:256" ht="15.75" thickBot="1" x14ac:dyDescent="0.3">
      <c r="A5" s="214">
        <v>17</v>
      </c>
      <c r="B5" s="215">
        <f>B4+C5</f>
        <v>1.008</v>
      </c>
      <c r="C5" s="202">
        <v>8.0000000000000002E-3</v>
      </c>
      <c r="D5" s="203"/>
      <c r="F5" s="279" t="s">
        <v>103</v>
      </c>
      <c r="G5" s="310">
        <v>1</v>
      </c>
      <c r="H5" s="311">
        <v>1.008</v>
      </c>
      <c r="I5" s="312">
        <v>1.016</v>
      </c>
      <c r="J5" s="313">
        <v>1.024</v>
      </c>
      <c r="K5" s="314">
        <v>1.032</v>
      </c>
      <c r="L5" s="311">
        <v>1.04</v>
      </c>
      <c r="M5" s="312">
        <v>1.048</v>
      </c>
      <c r="N5" s="311">
        <v>1.056</v>
      </c>
      <c r="O5" s="312">
        <v>1.0640000000000001</v>
      </c>
      <c r="P5" s="311">
        <v>1.0720000000000001</v>
      </c>
      <c r="Q5" s="312">
        <v>1.08</v>
      </c>
      <c r="R5" s="311">
        <v>1.0880000000000001</v>
      </c>
      <c r="S5" s="312">
        <v>1.0960000000000001</v>
      </c>
      <c r="T5" s="313">
        <v>1.1040000000000001</v>
      </c>
      <c r="U5" s="314">
        <v>1.1120000000000001</v>
      </c>
      <c r="V5" s="311">
        <v>1.1200000000000001</v>
      </c>
      <c r="W5" s="312">
        <v>1.1279999999999999</v>
      </c>
      <c r="X5" s="315">
        <v>1.1359999999999999</v>
      </c>
      <c r="Y5" s="312">
        <v>1.1439999999999999</v>
      </c>
      <c r="Z5" s="311">
        <v>1.1519999999999999</v>
      </c>
      <c r="AA5" s="312">
        <v>1.1599999999999999</v>
      </c>
      <c r="AB5" s="311">
        <v>1.1679999999999999</v>
      </c>
      <c r="AC5" s="312">
        <v>1.1759999999999999</v>
      </c>
      <c r="AD5" s="313">
        <v>1.1839999999999999</v>
      </c>
      <c r="AE5" s="314">
        <v>1.1919999999999999</v>
      </c>
      <c r="AF5" s="311">
        <v>1.2</v>
      </c>
      <c r="AG5" s="312">
        <v>1.208</v>
      </c>
      <c r="AH5" s="311">
        <v>1.216</v>
      </c>
      <c r="AI5" s="312">
        <v>1.224</v>
      </c>
      <c r="AJ5" s="311">
        <v>1.232</v>
      </c>
      <c r="AK5" s="312">
        <v>1.24</v>
      </c>
      <c r="AL5" s="311">
        <v>1.248</v>
      </c>
      <c r="AM5" s="312">
        <v>1.256</v>
      </c>
      <c r="AN5" s="313">
        <v>1.264</v>
      </c>
      <c r="AO5" s="314">
        <v>1.272</v>
      </c>
      <c r="AP5" s="315">
        <v>1.28</v>
      </c>
      <c r="AQ5" s="312">
        <v>1.288</v>
      </c>
      <c r="AR5" s="311">
        <v>1.296</v>
      </c>
      <c r="AS5" s="312">
        <v>1.304</v>
      </c>
      <c r="AT5" s="315">
        <v>1.3120000000000001</v>
      </c>
      <c r="AU5" s="312">
        <v>1.32</v>
      </c>
      <c r="AV5" s="311">
        <v>1.3280000000000001</v>
      </c>
      <c r="AW5" s="312">
        <v>1.3360000000000001</v>
      </c>
      <c r="AX5" s="313">
        <v>1.3440000000000001</v>
      </c>
      <c r="AY5" s="314">
        <v>1.3520000000000001</v>
      </c>
      <c r="AZ5" s="311">
        <v>1.36</v>
      </c>
      <c r="BA5" s="312">
        <v>1.3680000000000001</v>
      </c>
      <c r="BB5" s="315">
        <v>1.3759999999999999</v>
      </c>
      <c r="BC5" s="312">
        <v>1.3839999999999999</v>
      </c>
      <c r="BD5" s="311">
        <v>1.3919999999999999</v>
      </c>
      <c r="BE5" s="312">
        <v>1.4</v>
      </c>
      <c r="BF5" s="311">
        <v>1.4079999999999999</v>
      </c>
      <c r="BG5" s="331"/>
    </row>
    <row r="6" spans="1:256" ht="15" x14ac:dyDescent="0.25">
      <c r="A6" s="200">
        <v>18</v>
      </c>
      <c r="B6" s="201">
        <f>B5+C6</f>
        <v>1.016</v>
      </c>
      <c r="C6" s="202">
        <v>8.0000000000000002E-3</v>
      </c>
      <c r="D6" s="203"/>
      <c r="E6" s="353" t="s">
        <v>92</v>
      </c>
      <c r="F6" s="226">
        <v>300000</v>
      </c>
      <c r="G6" s="227">
        <f>(271.66562
*POWER(F6,-0.22761))</f>
        <v>15.4</v>
      </c>
      <c r="H6" s="228">
        <f>$G6*$B$5</f>
        <v>15.52</v>
      </c>
      <c r="I6" s="229">
        <f t="shared" ref="I6:I73" si="0">$H6*$B$5</f>
        <v>15.64</v>
      </c>
      <c r="J6" s="317">
        <f t="shared" ref="J6:J73" si="1">$G6*$B$7</f>
        <v>15.77</v>
      </c>
      <c r="K6" s="318">
        <f t="shared" ref="K6:K73" si="2">$G6*$B$8</f>
        <v>15.89</v>
      </c>
      <c r="L6" s="228">
        <f t="shared" ref="L6:L73" si="3">$G6*$B$9</f>
        <v>16.02</v>
      </c>
      <c r="M6" s="229">
        <f t="shared" ref="M6:M73" si="4">$G6*$B$7</f>
        <v>15.77</v>
      </c>
      <c r="N6" s="228">
        <f t="shared" ref="N6:N73" si="5">$G6*$B$11</f>
        <v>16.260000000000002</v>
      </c>
      <c r="O6" s="229">
        <f t="shared" ref="O6:O73" si="6">$H6*$B$12</f>
        <v>16.510000000000002</v>
      </c>
      <c r="P6" s="228">
        <f t="shared" ref="P6:P73" si="7">$G6*$B$13</f>
        <v>16.510000000000002</v>
      </c>
      <c r="Q6" s="229">
        <f t="shared" ref="Q6:Q73" si="8">$G6*$B$14</f>
        <v>16.63</v>
      </c>
      <c r="R6" s="228">
        <f t="shared" ref="R6:R73" si="9">$G6*$B$15</f>
        <v>16.760000000000002</v>
      </c>
      <c r="S6" s="229">
        <f t="shared" ref="S6:S73" si="10">$G6*$B$16</f>
        <v>16.88</v>
      </c>
      <c r="T6" s="317">
        <f t="shared" ref="T6:T73" si="11">$G6*$B$17</f>
        <v>17</v>
      </c>
      <c r="U6" s="318">
        <f t="shared" ref="U6:U73" si="12">$G6*$B$18</f>
        <v>17.12</v>
      </c>
      <c r="V6" s="228">
        <f t="shared" ref="V6:V73" si="13">$G6*$B$19</f>
        <v>17.25</v>
      </c>
      <c r="W6" s="229">
        <f t="shared" ref="W6:W73" si="14">$G6*$B$20</f>
        <v>17.37</v>
      </c>
      <c r="X6" s="232">
        <f t="shared" ref="X6:X73" si="15">$G6*$B$21</f>
        <v>17.489999999999998</v>
      </c>
      <c r="Y6" s="229">
        <f t="shared" ref="Y6:Y73" si="16">$G6*$B$22</f>
        <v>17.62</v>
      </c>
      <c r="Z6" s="228">
        <f t="shared" ref="Z6:Z73" si="17">$G6*$B$23</f>
        <v>17.739999999999998</v>
      </c>
      <c r="AA6" s="229">
        <f t="shared" ref="AA6:AA73" si="18">$G6*$B$24</f>
        <v>17.86</v>
      </c>
      <c r="AB6" s="228">
        <f t="shared" ref="AB6:AB73" si="19">$G6*$B$25</f>
        <v>17.989999999999998</v>
      </c>
      <c r="AC6" s="229">
        <f t="shared" ref="AC6:AC73" si="20">$G6*$B$26</f>
        <v>18.11</v>
      </c>
      <c r="AD6" s="317">
        <f t="shared" ref="AD6:AD73" si="21">$G6*$B$27</f>
        <v>18.23</v>
      </c>
      <c r="AE6" s="318">
        <f t="shared" ref="AE6:AE73" si="22">$G6*$B$28</f>
        <v>18.36</v>
      </c>
      <c r="AF6" s="228">
        <f t="shared" ref="AF6:AF73" si="23">$G6*$B$29</f>
        <v>18.48</v>
      </c>
      <c r="AG6" s="229">
        <f t="shared" ref="AG6:AG73" si="24">$G6*$B$30</f>
        <v>18.600000000000001</v>
      </c>
      <c r="AH6" s="228">
        <f t="shared" ref="AH6:AH73" si="25">$G6*$B$31</f>
        <v>18.73</v>
      </c>
      <c r="AI6" s="229">
        <f t="shared" ref="AI6:AI73" si="26">$G6*$B$32</f>
        <v>18.850000000000001</v>
      </c>
      <c r="AJ6" s="228">
        <f t="shared" ref="AJ6:AJ73" si="27">$G6*$B$33</f>
        <v>18.97</v>
      </c>
      <c r="AK6" s="229">
        <f t="shared" ref="AK6:AK73" si="28">$G6*$B$34</f>
        <v>19.100000000000001</v>
      </c>
      <c r="AL6" s="228">
        <f t="shared" ref="AL6:AL73" si="29">$G6*$B$35</f>
        <v>19.22</v>
      </c>
      <c r="AM6" s="229">
        <f t="shared" ref="AM6:AM73" si="30">$G6*$B$36</f>
        <v>19.34</v>
      </c>
      <c r="AN6" s="317">
        <f t="shared" ref="AN6:AN73" si="31">$G6*$B$37</f>
        <v>19.47</v>
      </c>
      <c r="AO6" s="318">
        <f t="shared" ref="AO6:AO73" si="32">$G6*$B$38</f>
        <v>19.59</v>
      </c>
      <c r="AP6" s="232">
        <f t="shared" ref="AP6:AP73" si="33">$G6*$B$39</f>
        <v>19.71</v>
      </c>
      <c r="AQ6" s="229">
        <f t="shared" ref="AQ6:AQ73" si="34">$G6*$B$40</f>
        <v>19.84</v>
      </c>
      <c r="AR6" s="228">
        <f t="shared" ref="AR6:AR73" si="35">$G6*$B$41</f>
        <v>19.96</v>
      </c>
      <c r="AS6" s="229">
        <f t="shared" ref="AS6:AS73" si="36">$G6*$B$42</f>
        <v>20.079999999999998</v>
      </c>
      <c r="AT6" s="232">
        <f t="shared" ref="AT6:AT73" si="37">$G6*$B$43</f>
        <v>20.2</v>
      </c>
      <c r="AU6" s="229">
        <f t="shared" ref="AU6:AU73" si="38">$G6*$B$44</f>
        <v>20.329999999999998</v>
      </c>
      <c r="AV6" s="228">
        <f t="shared" ref="AV6:AV73" si="39">$G6*$B$45</f>
        <v>20.45</v>
      </c>
      <c r="AW6" s="229">
        <f t="shared" ref="AW6:AW73" si="40">$G6*$B$46</f>
        <v>20.57</v>
      </c>
      <c r="AX6" s="317">
        <f t="shared" ref="AX6:AX73" si="41">$G6*$B$47</f>
        <v>20.7</v>
      </c>
      <c r="AY6" s="318">
        <f t="shared" ref="AY6:AY73" si="42">$G6*$B$48</f>
        <v>20.82</v>
      </c>
      <c r="AZ6" s="228">
        <f t="shared" ref="AZ6:AZ73" si="43">$G6*$B$49</f>
        <v>20.94</v>
      </c>
      <c r="BA6" s="229">
        <f t="shared" ref="BA6:BA73" si="44">$G6*$B$50</f>
        <v>21.07</v>
      </c>
      <c r="BB6" s="232">
        <f t="shared" ref="BB6:BB73" si="45">$G6*$B$51</f>
        <v>21.19</v>
      </c>
      <c r="BC6" s="229">
        <f t="shared" ref="BC6:BC73" si="46">$G6*$B$52</f>
        <v>21.31</v>
      </c>
      <c r="BD6" s="228">
        <f t="shared" ref="BD6:BD73" si="47">$G6*$B$53</f>
        <v>21.44</v>
      </c>
      <c r="BE6" s="229">
        <f t="shared" ref="BE6:BE73" si="48">$G6*$B$54</f>
        <v>21.56</v>
      </c>
      <c r="BF6" s="228">
        <f t="shared" ref="BF6:BF73" si="49">$G6*$B$55</f>
        <v>21.68</v>
      </c>
      <c r="BG6" s="334"/>
      <c r="BI6" s="226">
        <v>300000</v>
      </c>
      <c r="BJ6" s="353" t="s">
        <v>92</v>
      </c>
    </row>
    <row r="7" spans="1:256" ht="15" x14ac:dyDescent="0.25">
      <c r="A7" s="214">
        <v>19</v>
      </c>
      <c r="B7" s="215">
        <f t="shared" ref="B7:B58" si="50">B6+C7</f>
        <v>1.024</v>
      </c>
      <c r="C7" s="202">
        <v>8.0000000000000002E-3</v>
      </c>
      <c r="D7" s="203"/>
      <c r="E7" s="354"/>
      <c r="F7" s="236">
        <v>400000</v>
      </c>
      <c r="G7" s="237">
        <f t="shared" ref="G7:G73" si="51">(271.66562
*POWER(F7,-0.22761))</f>
        <v>14.42</v>
      </c>
      <c r="H7" s="238">
        <f t="shared" ref="H7:H73" si="52">$G7*$B$5</f>
        <v>14.54</v>
      </c>
      <c r="I7" s="239">
        <f t="shared" si="0"/>
        <v>14.66</v>
      </c>
      <c r="J7" s="320">
        <f t="shared" si="1"/>
        <v>14.77</v>
      </c>
      <c r="K7" s="321">
        <f t="shared" si="2"/>
        <v>14.88</v>
      </c>
      <c r="L7" s="238">
        <f t="shared" si="3"/>
        <v>15</v>
      </c>
      <c r="M7" s="239">
        <f t="shared" si="4"/>
        <v>14.77</v>
      </c>
      <c r="N7" s="238">
        <f t="shared" si="5"/>
        <v>15.23</v>
      </c>
      <c r="O7" s="239">
        <f t="shared" si="6"/>
        <v>15.47</v>
      </c>
      <c r="P7" s="238">
        <f t="shared" si="7"/>
        <v>15.46</v>
      </c>
      <c r="Q7" s="239">
        <f t="shared" si="8"/>
        <v>15.57</v>
      </c>
      <c r="R7" s="238">
        <f t="shared" si="9"/>
        <v>15.69</v>
      </c>
      <c r="S7" s="239">
        <f t="shared" si="10"/>
        <v>15.8</v>
      </c>
      <c r="T7" s="320">
        <f t="shared" si="11"/>
        <v>15.92</v>
      </c>
      <c r="U7" s="321">
        <f t="shared" si="12"/>
        <v>16.04</v>
      </c>
      <c r="V7" s="238">
        <f t="shared" si="13"/>
        <v>16.149999999999999</v>
      </c>
      <c r="W7" s="239">
        <f t="shared" si="14"/>
        <v>16.27</v>
      </c>
      <c r="X7" s="242">
        <f t="shared" si="15"/>
        <v>16.38</v>
      </c>
      <c r="Y7" s="239">
        <f t="shared" si="16"/>
        <v>16.5</v>
      </c>
      <c r="Z7" s="238">
        <f t="shared" si="17"/>
        <v>16.61</v>
      </c>
      <c r="AA7" s="239">
        <f t="shared" si="18"/>
        <v>16.73</v>
      </c>
      <c r="AB7" s="238">
        <f t="shared" si="19"/>
        <v>16.84</v>
      </c>
      <c r="AC7" s="239">
        <f t="shared" si="20"/>
        <v>16.96</v>
      </c>
      <c r="AD7" s="320">
        <f t="shared" si="21"/>
        <v>17.07</v>
      </c>
      <c r="AE7" s="321">
        <f t="shared" si="22"/>
        <v>17.190000000000001</v>
      </c>
      <c r="AF7" s="238">
        <f t="shared" si="23"/>
        <v>17.3</v>
      </c>
      <c r="AG7" s="239">
        <f t="shared" si="24"/>
        <v>17.420000000000002</v>
      </c>
      <c r="AH7" s="238">
        <f t="shared" si="25"/>
        <v>17.53</v>
      </c>
      <c r="AI7" s="239">
        <f t="shared" si="26"/>
        <v>17.649999999999999</v>
      </c>
      <c r="AJ7" s="238">
        <f t="shared" si="27"/>
        <v>17.77</v>
      </c>
      <c r="AK7" s="239">
        <f t="shared" si="28"/>
        <v>17.88</v>
      </c>
      <c r="AL7" s="238">
        <f t="shared" si="29"/>
        <v>18</v>
      </c>
      <c r="AM7" s="239">
        <f t="shared" si="30"/>
        <v>18.11</v>
      </c>
      <c r="AN7" s="320">
        <f t="shared" si="31"/>
        <v>18.23</v>
      </c>
      <c r="AO7" s="321">
        <f t="shared" si="32"/>
        <v>18.34</v>
      </c>
      <c r="AP7" s="242">
        <f t="shared" si="33"/>
        <v>18.46</v>
      </c>
      <c r="AQ7" s="239">
        <f t="shared" si="34"/>
        <v>18.57</v>
      </c>
      <c r="AR7" s="238">
        <f t="shared" si="35"/>
        <v>18.690000000000001</v>
      </c>
      <c r="AS7" s="239">
        <f t="shared" si="36"/>
        <v>18.8</v>
      </c>
      <c r="AT7" s="242">
        <f t="shared" si="37"/>
        <v>18.920000000000002</v>
      </c>
      <c r="AU7" s="239">
        <f t="shared" si="38"/>
        <v>19.03</v>
      </c>
      <c r="AV7" s="238">
        <f t="shared" si="39"/>
        <v>19.149999999999999</v>
      </c>
      <c r="AW7" s="239">
        <f t="shared" si="40"/>
        <v>19.27</v>
      </c>
      <c r="AX7" s="320">
        <f t="shared" si="41"/>
        <v>19.38</v>
      </c>
      <c r="AY7" s="321">
        <f t="shared" si="42"/>
        <v>19.5</v>
      </c>
      <c r="AZ7" s="238">
        <f t="shared" si="43"/>
        <v>19.61</v>
      </c>
      <c r="BA7" s="239">
        <f t="shared" si="44"/>
        <v>19.73</v>
      </c>
      <c r="BB7" s="242">
        <f t="shared" si="45"/>
        <v>19.84</v>
      </c>
      <c r="BC7" s="239">
        <f t="shared" si="46"/>
        <v>19.96</v>
      </c>
      <c r="BD7" s="238">
        <f t="shared" si="47"/>
        <v>20.07</v>
      </c>
      <c r="BE7" s="239">
        <f t="shared" si="48"/>
        <v>20.190000000000001</v>
      </c>
      <c r="BF7" s="238">
        <f t="shared" si="49"/>
        <v>20.3</v>
      </c>
      <c r="BG7" s="263"/>
      <c r="BI7" s="236">
        <v>400000</v>
      </c>
      <c r="BJ7" s="354"/>
    </row>
    <row r="8" spans="1:256" ht="15" x14ac:dyDescent="0.25">
      <c r="A8" s="200">
        <v>20</v>
      </c>
      <c r="B8" s="201">
        <f t="shared" si="50"/>
        <v>1.032</v>
      </c>
      <c r="C8" s="202">
        <v>8.0000000000000002E-3</v>
      </c>
      <c r="D8" s="203"/>
      <c r="E8" s="354"/>
      <c r="F8" s="245">
        <v>500000</v>
      </c>
      <c r="G8" s="237">
        <f t="shared" si="51"/>
        <v>13.71</v>
      </c>
      <c r="H8" s="238">
        <f t="shared" si="52"/>
        <v>13.82</v>
      </c>
      <c r="I8" s="239">
        <f t="shared" si="0"/>
        <v>13.93</v>
      </c>
      <c r="J8" s="320">
        <f t="shared" si="1"/>
        <v>14.04</v>
      </c>
      <c r="K8" s="321">
        <f t="shared" si="2"/>
        <v>14.15</v>
      </c>
      <c r="L8" s="238">
        <f t="shared" si="3"/>
        <v>14.26</v>
      </c>
      <c r="M8" s="239">
        <f t="shared" si="4"/>
        <v>14.04</v>
      </c>
      <c r="N8" s="238">
        <f t="shared" si="5"/>
        <v>14.48</v>
      </c>
      <c r="O8" s="239">
        <f t="shared" si="6"/>
        <v>14.7</v>
      </c>
      <c r="P8" s="238">
        <f t="shared" si="7"/>
        <v>14.7</v>
      </c>
      <c r="Q8" s="239">
        <f t="shared" si="8"/>
        <v>14.81</v>
      </c>
      <c r="R8" s="238">
        <f t="shared" si="9"/>
        <v>14.92</v>
      </c>
      <c r="S8" s="239">
        <f t="shared" si="10"/>
        <v>15.03</v>
      </c>
      <c r="T8" s="320">
        <f t="shared" si="11"/>
        <v>15.14</v>
      </c>
      <c r="U8" s="321">
        <f t="shared" si="12"/>
        <v>15.25</v>
      </c>
      <c r="V8" s="238">
        <f t="shared" si="13"/>
        <v>15.36</v>
      </c>
      <c r="W8" s="239">
        <f t="shared" si="14"/>
        <v>15.46</v>
      </c>
      <c r="X8" s="242">
        <f t="shared" si="15"/>
        <v>15.57</v>
      </c>
      <c r="Y8" s="239">
        <f t="shared" si="16"/>
        <v>15.68</v>
      </c>
      <c r="Z8" s="238">
        <f t="shared" si="17"/>
        <v>15.79</v>
      </c>
      <c r="AA8" s="239">
        <f t="shared" si="18"/>
        <v>15.9</v>
      </c>
      <c r="AB8" s="238">
        <f t="shared" si="19"/>
        <v>16.010000000000002</v>
      </c>
      <c r="AC8" s="239">
        <f t="shared" si="20"/>
        <v>16.12</v>
      </c>
      <c r="AD8" s="320">
        <f t="shared" si="21"/>
        <v>16.23</v>
      </c>
      <c r="AE8" s="321">
        <f t="shared" si="22"/>
        <v>16.34</v>
      </c>
      <c r="AF8" s="238">
        <f t="shared" si="23"/>
        <v>16.45</v>
      </c>
      <c r="AG8" s="239">
        <f t="shared" si="24"/>
        <v>16.559999999999999</v>
      </c>
      <c r="AH8" s="238">
        <f t="shared" si="25"/>
        <v>16.670000000000002</v>
      </c>
      <c r="AI8" s="239">
        <f t="shared" si="26"/>
        <v>16.78</v>
      </c>
      <c r="AJ8" s="238">
        <f t="shared" si="27"/>
        <v>16.89</v>
      </c>
      <c r="AK8" s="239">
        <f t="shared" si="28"/>
        <v>17</v>
      </c>
      <c r="AL8" s="238">
        <f t="shared" si="29"/>
        <v>17.11</v>
      </c>
      <c r="AM8" s="239">
        <f t="shared" si="30"/>
        <v>17.22</v>
      </c>
      <c r="AN8" s="320">
        <f t="shared" si="31"/>
        <v>17.329999999999998</v>
      </c>
      <c r="AO8" s="321">
        <f t="shared" si="32"/>
        <v>17.440000000000001</v>
      </c>
      <c r="AP8" s="242">
        <f t="shared" si="33"/>
        <v>17.55</v>
      </c>
      <c r="AQ8" s="239">
        <f t="shared" si="34"/>
        <v>17.66</v>
      </c>
      <c r="AR8" s="238">
        <f t="shared" si="35"/>
        <v>17.77</v>
      </c>
      <c r="AS8" s="239">
        <f t="shared" si="36"/>
        <v>17.88</v>
      </c>
      <c r="AT8" s="242">
        <f t="shared" si="37"/>
        <v>17.989999999999998</v>
      </c>
      <c r="AU8" s="239">
        <f t="shared" si="38"/>
        <v>18.100000000000001</v>
      </c>
      <c r="AV8" s="238">
        <f t="shared" si="39"/>
        <v>18.21</v>
      </c>
      <c r="AW8" s="239">
        <f t="shared" si="40"/>
        <v>18.32</v>
      </c>
      <c r="AX8" s="320">
        <f t="shared" si="41"/>
        <v>18.43</v>
      </c>
      <c r="AY8" s="321">
        <f t="shared" si="42"/>
        <v>18.54</v>
      </c>
      <c r="AZ8" s="238">
        <f t="shared" si="43"/>
        <v>18.649999999999999</v>
      </c>
      <c r="BA8" s="239">
        <f t="shared" si="44"/>
        <v>18.760000000000002</v>
      </c>
      <c r="BB8" s="242">
        <f t="shared" si="45"/>
        <v>18.86</v>
      </c>
      <c r="BC8" s="239">
        <f t="shared" si="46"/>
        <v>18.97</v>
      </c>
      <c r="BD8" s="238">
        <f t="shared" si="47"/>
        <v>19.079999999999998</v>
      </c>
      <c r="BE8" s="239">
        <f t="shared" si="48"/>
        <v>19.190000000000001</v>
      </c>
      <c r="BF8" s="238">
        <f t="shared" si="49"/>
        <v>19.3</v>
      </c>
      <c r="BG8" s="263"/>
      <c r="BI8" s="245">
        <v>500000</v>
      </c>
      <c r="BJ8" s="354"/>
    </row>
    <row r="9" spans="1:256" ht="15" x14ac:dyDescent="0.25">
      <c r="A9" s="214">
        <v>21</v>
      </c>
      <c r="B9" s="215">
        <f t="shared" si="50"/>
        <v>1.04</v>
      </c>
      <c r="C9" s="202">
        <v>8.0000000000000002E-3</v>
      </c>
      <c r="D9" s="203"/>
      <c r="E9" s="354"/>
      <c r="F9" s="236">
        <v>600000</v>
      </c>
      <c r="G9" s="237">
        <f t="shared" si="51"/>
        <v>13.15</v>
      </c>
      <c r="H9" s="238">
        <f t="shared" si="52"/>
        <v>13.26</v>
      </c>
      <c r="I9" s="239">
        <f t="shared" si="0"/>
        <v>13.37</v>
      </c>
      <c r="J9" s="320">
        <f t="shared" si="1"/>
        <v>13.47</v>
      </c>
      <c r="K9" s="321">
        <f t="shared" si="2"/>
        <v>13.57</v>
      </c>
      <c r="L9" s="238">
        <f t="shared" si="3"/>
        <v>13.68</v>
      </c>
      <c r="M9" s="239">
        <f t="shared" si="4"/>
        <v>13.47</v>
      </c>
      <c r="N9" s="238">
        <f t="shared" si="5"/>
        <v>13.89</v>
      </c>
      <c r="O9" s="239">
        <f t="shared" si="6"/>
        <v>14.11</v>
      </c>
      <c r="P9" s="238">
        <f t="shared" si="7"/>
        <v>14.1</v>
      </c>
      <c r="Q9" s="239">
        <f t="shared" si="8"/>
        <v>14.2</v>
      </c>
      <c r="R9" s="238">
        <f t="shared" si="9"/>
        <v>14.31</v>
      </c>
      <c r="S9" s="239">
        <f t="shared" si="10"/>
        <v>14.41</v>
      </c>
      <c r="T9" s="320">
        <f t="shared" si="11"/>
        <v>14.52</v>
      </c>
      <c r="U9" s="321">
        <f t="shared" si="12"/>
        <v>14.62</v>
      </c>
      <c r="V9" s="238">
        <f t="shared" si="13"/>
        <v>14.73</v>
      </c>
      <c r="W9" s="239">
        <f t="shared" si="14"/>
        <v>14.83</v>
      </c>
      <c r="X9" s="242">
        <f t="shared" si="15"/>
        <v>14.94</v>
      </c>
      <c r="Y9" s="239">
        <f t="shared" si="16"/>
        <v>15.04</v>
      </c>
      <c r="Z9" s="238">
        <f t="shared" si="17"/>
        <v>15.15</v>
      </c>
      <c r="AA9" s="239">
        <f t="shared" si="18"/>
        <v>15.25</v>
      </c>
      <c r="AB9" s="238">
        <f t="shared" si="19"/>
        <v>15.36</v>
      </c>
      <c r="AC9" s="239">
        <f t="shared" si="20"/>
        <v>15.46</v>
      </c>
      <c r="AD9" s="320">
        <f t="shared" si="21"/>
        <v>15.57</v>
      </c>
      <c r="AE9" s="321">
        <f t="shared" si="22"/>
        <v>15.67</v>
      </c>
      <c r="AF9" s="238">
        <f t="shared" si="23"/>
        <v>15.78</v>
      </c>
      <c r="AG9" s="239">
        <f t="shared" si="24"/>
        <v>15.89</v>
      </c>
      <c r="AH9" s="238">
        <f t="shared" si="25"/>
        <v>15.99</v>
      </c>
      <c r="AI9" s="239">
        <f t="shared" si="26"/>
        <v>16.100000000000001</v>
      </c>
      <c r="AJ9" s="238">
        <f t="shared" si="27"/>
        <v>16.2</v>
      </c>
      <c r="AK9" s="239">
        <f t="shared" si="28"/>
        <v>16.309999999999999</v>
      </c>
      <c r="AL9" s="238">
        <f t="shared" si="29"/>
        <v>16.41</v>
      </c>
      <c r="AM9" s="239">
        <f t="shared" si="30"/>
        <v>16.52</v>
      </c>
      <c r="AN9" s="320">
        <f t="shared" si="31"/>
        <v>16.62</v>
      </c>
      <c r="AO9" s="321">
        <f t="shared" si="32"/>
        <v>16.73</v>
      </c>
      <c r="AP9" s="242">
        <f t="shared" si="33"/>
        <v>16.829999999999998</v>
      </c>
      <c r="AQ9" s="239">
        <f t="shared" si="34"/>
        <v>16.940000000000001</v>
      </c>
      <c r="AR9" s="238">
        <f t="shared" si="35"/>
        <v>17.04</v>
      </c>
      <c r="AS9" s="239">
        <f t="shared" si="36"/>
        <v>17.149999999999999</v>
      </c>
      <c r="AT9" s="242">
        <f t="shared" si="37"/>
        <v>17.25</v>
      </c>
      <c r="AU9" s="239">
        <f t="shared" si="38"/>
        <v>17.36</v>
      </c>
      <c r="AV9" s="238">
        <f t="shared" si="39"/>
        <v>17.46</v>
      </c>
      <c r="AW9" s="239">
        <f t="shared" si="40"/>
        <v>17.57</v>
      </c>
      <c r="AX9" s="320">
        <f t="shared" si="41"/>
        <v>17.670000000000002</v>
      </c>
      <c r="AY9" s="321">
        <f t="shared" si="42"/>
        <v>17.78</v>
      </c>
      <c r="AZ9" s="238">
        <f t="shared" si="43"/>
        <v>17.88</v>
      </c>
      <c r="BA9" s="239">
        <f t="shared" si="44"/>
        <v>17.989999999999998</v>
      </c>
      <c r="BB9" s="242">
        <f t="shared" si="45"/>
        <v>18.09</v>
      </c>
      <c r="BC9" s="239">
        <f t="shared" si="46"/>
        <v>18.2</v>
      </c>
      <c r="BD9" s="238">
        <f t="shared" si="47"/>
        <v>18.3</v>
      </c>
      <c r="BE9" s="239">
        <f t="shared" si="48"/>
        <v>18.41</v>
      </c>
      <c r="BF9" s="238">
        <f t="shared" si="49"/>
        <v>18.52</v>
      </c>
      <c r="BG9" s="263"/>
      <c r="BI9" s="236">
        <v>600000</v>
      </c>
      <c r="BJ9" s="354"/>
    </row>
    <row r="10" spans="1:256" ht="15" x14ac:dyDescent="0.25">
      <c r="A10" s="200">
        <v>22</v>
      </c>
      <c r="B10" s="201">
        <f t="shared" si="50"/>
        <v>1.048</v>
      </c>
      <c r="C10" s="202">
        <v>8.0000000000000002E-3</v>
      </c>
      <c r="D10" s="203"/>
      <c r="E10" s="354"/>
      <c r="F10" s="245">
        <v>700000</v>
      </c>
      <c r="G10" s="237">
        <f t="shared" si="51"/>
        <v>12.69</v>
      </c>
      <c r="H10" s="238">
        <f t="shared" si="52"/>
        <v>12.79</v>
      </c>
      <c r="I10" s="239">
        <f t="shared" si="0"/>
        <v>12.89</v>
      </c>
      <c r="J10" s="320">
        <f t="shared" si="1"/>
        <v>12.99</v>
      </c>
      <c r="K10" s="321">
        <f t="shared" si="2"/>
        <v>13.1</v>
      </c>
      <c r="L10" s="238">
        <f t="shared" si="3"/>
        <v>13.2</v>
      </c>
      <c r="M10" s="239">
        <f t="shared" si="4"/>
        <v>12.99</v>
      </c>
      <c r="N10" s="238">
        <f t="shared" si="5"/>
        <v>13.4</v>
      </c>
      <c r="O10" s="239">
        <f t="shared" si="6"/>
        <v>13.61</v>
      </c>
      <c r="P10" s="238">
        <f t="shared" si="7"/>
        <v>13.6</v>
      </c>
      <c r="Q10" s="239">
        <f t="shared" si="8"/>
        <v>13.71</v>
      </c>
      <c r="R10" s="238">
        <f t="shared" si="9"/>
        <v>13.81</v>
      </c>
      <c r="S10" s="239">
        <f t="shared" si="10"/>
        <v>13.91</v>
      </c>
      <c r="T10" s="320">
        <f t="shared" si="11"/>
        <v>14.01</v>
      </c>
      <c r="U10" s="321">
        <f t="shared" si="12"/>
        <v>14.11</v>
      </c>
      <c r="V10" s="238">
        <f t="shared" si="13"/>
        <v>14.21</v>
      </c>
      <c r="W10" s="239">
        <f t="shared" si="14"/>
        <v>14.31</v>
      </c>
      <c r="X10" s="242">
        <f t="shared" si="15"/>
        <v>14.42</v>
      </c>
      <c r="Y10" s="239">
        <f t="shared" si="16"/>
        <v>14.52</v>
      </c>
      <c r="Z10" s="238">
        <f t="shared" si="17"/>
        <v>14.62</v>
      </c>
      <c r="AA10" s="239">
        <f t="shared" si="18"/>
        <v>14.72</v>
      </c>
      <c r="AB10" s="238">
        <f t="shared" si="19"/>
        <v>14.82</v>
      </c>
      <c r="AC10" s="239">
        <f t="shared" si="20"/>
        <v>14.92</v>
      </c>
      <c r="AD10" s="320">
        <f t="shared" si="21"/>
        <v>15.02</v>
      </c>
      <c r="AE10" s="321">
        <f t="shared" si="22"/>
        <v>15.13</v>
      </c>
      <c r="AF10" s="238">
        <f t="shared" si="23"/>
        <v>15.23</v>
      </c>
      <c r="AG10" s="239">
        <f t="shared" si="24"/>
        <v>15.33</v>
      </c>
      <c r="AH10" s="238">
        <f t="shared" si="25"/>
        <v>15.43</v>
      </c>
      <c r="AI10" s="239">
        <f t="shared" si="26"/>
        <v>15.53</v>
      </c>
      <c r="AJ10" s="238">
        <f t="shared" si="27"/>
        <v>15.63</v>
      </c>
      <c r="AK10" s="239">
        <f t="shared" si="28"/>
        <v>15.74</v>
      </c>
      <c r="AL10" s="238">
        <f t="shared" si="29"/>
        <v>15.84</v>
      </c>
      <c r="AM10" s="239">
        <f t="shared" si="30"/>
        <v>15.94</v>
      </c>
      <c r="AN10" s="320">
        <f t="shared" si="31"/>
        <v>16.04</v>
      </c>
      <c r="AO10" s="321">
        <f t="shared" si="32"/>
        <v>16.14</v>
      </c>
      <c r="AP10" s="242">
        <f t="shared" si="33"/>
        <v>16.239999999999998</v>
      </c>
      <c r="AQ10" s="239">
        <f t="shared" si="34"/>
        <v>16.34</v>
      </c>
      <c r="AR10" s="238">
        <f t="shared" si="35"/>
        <v>16.45</v>
      </c>
      <c r="AS10" s="239">
        <f t="shared" si="36"/>
        <v>16.55</v>
      </c>
      <c r="AT10" s="242">
        <f t="shared" si="37"/>
        <v>16.649999999999999</v>
      </c>
      <c r="AU10" s="239">
        <f t="shared" si="38"/>
        <v>16.75</v>
      </c>
      <c r="AV10" s="238">
        <f t="shared" si="39"/>
        <v>16.850000000000001</v>
      </c>
      <c r="AW10" s="239">
        <f t="shared" si="40"/>
        <v>16.95</v>
      </c>
      <c r="AX10" s="320">
        <f t="shared" si="41"/>
        <v>17.059999999999999</v>
      </c>
      <c r="AY10" s="321">
        <f t="shared" si="42"/>
        <v>17.16</v>
      </c>
      <c r="AZ10" s="238">
        <f t="shared" si="43"/>
        <v>17.260000000000002</v>
      </c>
      <c r="BA10" s="239">
        <f t="shared" si="44"/>
        <v>17.36</v>
      </c>
      <c r="BB10" s="242">
        <f t="shared" si="45"/>
        <v>17.46</v>
      </c>
      <c r="BC10" s="239">
        <f t="shared" si="46"/>
        <v>17.559999999999999</v>
      </c>
      <c r="BD10" s="238">
        <f t="shared" si="47"/>
        <v>17.66</v>
      </c>
      <c r="BE10" s="239">
        <f t="shared" si="48"/>
        <v>17.77</v>
      </c>
      <c r="BF10" s="238">
        <f t="shared" si="49"/>
        <v>17.87</v>
      </c>
      <c r="BG10" s="263"/>
      <c r="BI10" s="245">
        <v>700000</v>
      </c>
      <c r="BJ10" s="354"/>
    </row>
    <row r="11" spans="1:256" ht="15" x14ac:dyDescent="0.25">
      <c r="A11" s="214">
        <v>23</v>
      </c>
      <c r="B11" s="215">
        <f t="shared" si="50"/>
        <v>1.056</v>
      </c>
      <c r="C11" s="202">
        <v>8.0000000000000002E-3</v>
      </c>
      <c r="D11" s="203"/>
      <c r="E11" s="354"/>
      <c r="F11" s="236">
        <v>800000</v>
      </c>
      <c r="G11" s="237">
        <f t="shared" si="51"/>
        <v>12.31</v>
      </c>
      <c r="H11" s="238">
        <f t="shared" si="52"/>
        <v>12.41</v>
      </c>
      <c r="I11" s="239">
        <f t="shared" si="0"/>
        <v>12.51</v>
      </c>
      <c r="J11" s="320">
        <f t="shared" si="1"/>
        <v>12.61</v>
      </c>
      <c r="K11" s="321">
        <f t="shared" si="2"/>
        <v>12.7</v>
      </c>
      <c r="L11" s="238">
        <f t="shared" si="3"/>
        <v>12.8</v>
      </c>
      <c r="M11" s="239">
        <f t="shared" si="4"/>
        <v>12.61</v>
      </c>
      <c r="N11" s="238">
        <f t="shared" si="5"/>
        <v>13</v>
      </c>
      <c r="O11" s="239">
        <f t="shared" si="6"/>
        <v>13.2</v>
      </c>
      <c r="P11" s="238">
        <f t="shared" si="7"/>
        <v>13.2</v>
      </c>
      <c r="Q11" s="239">
        <f t="shared" si="8"/>
        <v>13.29</v>
      </c>
      <c r="R11" s="238">
        <f t="shared" si="9"/>
        <v>13.39</v>
      </c>
      <c r="S11" s="239">
        <f t="shared" si="10"/>
        <v>13.49</v>
      </c>
      <c r="T11" s="320">
        <f t="shared" si="11"/>
        <v>13.59</v>
      </c>
      <c r="U11" s="321">
        <f t="shared" si="12"/>
        <v>13.69</v>
      </c>
      <c r="V11" s="238">
        <f t="shared" si="13"/>
        <v>13.79</v>
      </c>
      <c r="W11" s="239">
        <f t="shared" si="14"/>
        <v>13.89</v>
      </c>
      <c r="X11" s="242">
        <f t="shared" si="15"/>
        <v>13.98</v>
      </c>
      <c r="Y11" s="239">
        <f t="shared" si="16"/>
        <v>14.08</v>
      </c>
      <c r="Z11" s="238">
        <f t="shared" si="17"/>
        <v>14.18</v>
      </c>
      <c r="AA11" s="239">
        <f t="shared" si="18"/>
        <v>14.28</v>
      </c>
      <c r="AB11" s="238">
        <f t="shared" si="19"/>
        <v>14.38</v>
      </c>
      <c r="AC11" s="239">
        <f t="shared" si="20"/>
        <v>14.48</v>
      </c>
      <c r="AD11" s="320">
        <f t="shared" si="21"/>
        <v>14.58</v>
      </c>
      <c r="AE11" s="321">
        <f t="shared" si="22"/>
        <v>14.67</v>
      </c>
      <c r="AF11" s="238">
        <f t="shared" si="23"/>
        <v>14.77</v>
      </c>
      <c r="AG11" s="239">
        <f t="shared" si="24"/>
        <v>14.87</v>
      </c>
      <c r="AH11" s="238">
        <f t="shared" si="25"/>
        <v>14.97</v>
      </c>
      <c r="AI11" s="239">
        <f t="shared" si="26"/>
        <v>15.07</v>
      </c>
      <c r="AJ11" s="238">
        <f t="shared" si="27"/>
        <v>15.17</v>
      </c>
      <c r="AK11" s="239">
        <f t="shared" si="28"/>
        <v>15.26</v>
      </c>
      <c r="AL11" s="238">
        <f t="shared" si="29"/>
        <v>15.36</v>
      </c>
      <c r="AM11" s="239">
        <f t="shared" si="30"/>
        <v>15.46</v>
      </c>
      <c r="AN11" s="320">
        <f t="shared" si="31"/>
        <v>15.56</v>
      </c>
      <c r="AO11" s="321">
        <f t="shared" si="32"/>
        <v>15.66</v>
      </c>
      <c r="AP11" s="242">
        <f t="shared" si="33"/>
        <v>15.76</v>
      </c>
      <c r="AQ11" s="239">
        <f t="shared" si="34"/>
        <v>15.86</v>
      </c>
      <c r="AR11" s="238">
        <f t="shared" si="35"/>
        <v>15.95</v>
      </c>
      <c r="AS11" s="239">
        <f t="shared" si="36"/>
        <v>16.05</v>
      </c>
      <c r="AT11" s="242">
        <f t="shared" si="37"/>
        <v>16.149999999999999</v>
      </c>
      <c r="AU11" s="239">
        <f t="shared" si="38"/>
        <v>16.25</v>
      </c>
      <c r="AV11" s="238">
        <f t="shared" si="39"/>
        <v>16.350000000000001</v>
      </c>
      <c r="AW11" s="239">
        <f t="shared" si="40"/>
        <v>16.45</v>
      </c>
      <c r="AX11" s="320">
        <f t="shared" si="41"/>
        <v>16.54</v>
      </c>
      <c r="AY11" s="321">
        <f t="shared" si="42"/>
        <v>16.64</v>
      </c>
      <c r="AZ11" s="238">
        <f t="shared" si="43"/>
        <v>16.739999999999998</v>
      </c>
      <c r="BA11" s="239">
        <f t="shared" si="44"/>
        <v>16.84</v>
      </c>
      <c r="BB11" s="242">
        <f t="shared" si="45"/>
        <v>16.940000000000001</v>
      </c>
      <c r="BC11" s="239">
        <f t="shared" si="46"/>
        <v>17.04</v>
      </c>
      <c r="BD11" s="238">
        <f t="shared" si="47"/>
        <v>17.14</v>
      </c>
      <c r="BE11" s="239">
        <f t="shared" si="48"/>
        <v>17.23</v>
      </c>
      <c r="BF11" s="238">
        <f t="shared" si="49"/>
        <v>17.329999999999998</v>
      </c>
      <c r="BG11" s="263"/>
      <c r="BI11" s="236">
        <v>800000</v>
      </c>
      <c r="BJ11" s="354"/>
    </row>
    <row r="12" spans="1:256" ht="15" x14ac:dyDescent="0.25">
      <c r="A12" s="200">
        <v>24</v>
      </c>
      <c r="B12" s="201">
        <f t="shared" si="50"/>
        <v>1.0640000000000001</v>
      </c>
      <c r="C12" s="202">
        <v>8.0000000000000002E-3</v>
      </c>
      <c r="D12" s="203"/>
      <c r="E12" s="354"/>
      <c r="F12" s="245">
        <v>900000</v>
      </c>
      <c r="G12" s="237">
        <f t="shared" si="51"/>
        <v>11.99</v>
      </c>
      <c r="H12" s="238">
        <f t="shared" si="52"/>
        <v>12.09</v>
      </c>
      <c r="I12" s="239">
        <f t="shared" si="0"/>
        <v>12.19</v>
      </c>
      <c r="J12" s="320">
        <f t="shared" si="1"/>
        <v>12.28</v>
      </c>
      <c r="K12" s="321">
        <f t="shared" si="2"/>
        <v>12.37</v>
      </c>
      <c r="L12" s="238">
        <f t="shared" si="3"/>
        <v>12.47</v>
      </c>
      <c r="M12" s="239">
        <f t="shared" si="4"/>
        <v>12.28</v>
      </c>
      <c r="N12" s="238">
        <f t="shared" si="5"/>
        <v>12.66</v>
      </c>
      <c r="O12" s="239">
        <f t="shared" si="6"/>
        <v>12.86</v>
      </c>
      <c r="P12" s="238">
        <f t="shared" si="7"/>
        <v>12.85</v>
      </c>
      <c r="Q12" s="239">
        <f t="shared" si="8"/>
        <v>12.95</v>
      </c>
      <c r="R12" s="238">
        <f t="shared" si="9"/>
        <v>13.05</v>
      </c>
      <c r="S12" s="239">
        <f t="shared" si="10"/>
        <v>13.14</v>
      </c>
      <c r="T12" s="320">
        <f t="shared" si="11"/>
        <v>13.24</v>
      </c>
      <c r="U12" s="321">
        <f t="shared" si="12"/>
        <v>13.33</v>
      </c>
      <c r="V12" s="238">
        <f t="shared" si="13"/>
        <v>13.43</v>
      </c>
      <c r="W12" s="239">
        <f t="shared" si="14"/>
        <v>13.52</v>
      </c>
      <c r="X12" s="242">
        <f t="shared" si="15"/>
        <v>13.62</v>
      </c>
      <c r="Y12" s="239">
        <f t="shared" si="16"/>
        <v>13.72</v>
      </c>
      <c r="Z12" s="238">
        <f t="shared" si="17"/>
        <v>13.81</v>
      </c>
      <c r="AA12" s="239">
        <f t="shared" si="18"/>
        <v>13.91</v>
      </c>
      <c r="AB12" s="238">
        <f t="shared" si="19"/>
        <v>14</v>
      </c>
      <c r="AC12" s="239">
        <f t="shared" si="20"/>
        <v>14.1</v>
      </c>
      <c r="AD12" s="320">
        <f t="shared" si="21"/>
        <v>14.2</v>
      </c>
      <c r="AE12" s="321">
        <f t="shared" si="22"/>
        <v>14.29</v>
      </c>
      <c r="AF12" s="238">
        <f t="shared" si="23"/>
        <v>14.39</v>
      </c>
      <c r="AG12" s="239">
        <f t="shared" si="24"/>
        <v>14.48</v>
      </c>
      <c r="AH12" s="238">
        <f t="shared" si="25"/>
        <v>14.58</v>
      </c>
      <c r="AI12" s="239">
        <f t="shared" si="26"/>
        <v>14.68</v>
      </c>
      <c r="AJ12" s="238">
        <f t="shared" si="27"/>
        <v>14.77</v>
      </c>
      <c r="AK12" s="239">
        <f t="shared" si="28"/>
        <v>14.87</v>
      </c>
      <c r="AL12" s="238">
        <f t="shared" si="29"/>
        <v>14.96</v>
      </c>
      <c r="AM12" s="239">
        <f t="shared" si="30"/>
        <v>15.06</v>
      </c>
      <c r="AN12" s="320">
        <f t="shared" si="31"/>
        <v>15.16</v>
      </c>
      <c r="AO12" s="321">
        <f t="shared" si="32"/>
        <v>15.25</v>
      </c>
      <c r="AP12" s="242">
        <f t="shared" si="33"/>
        <v>15.35</v>
      </c>
      <c r="AQ12" s="239">
        <f t="shared" si="34"/>
        <v>15.44</v>
      </c>
      <c r="AR12" s="238">
        <f t="shared" si="35"/>
        <v>15.54</v>
      </c>
      <c r="AS12" s="239">
        <f t="shared" si="36"/>
        <v>15.63</v>
      </c>
      <c r="AT12" s="242">
        <f t="shared" si="37"/>
        <v>15.73</v>
      </c>
      <c r="AU12" s="239">
        <f t="shared" si="38"/>
        <v>15.83</v>
      </c>
      <c r="AV12" s="238">
        <f t="shared" si="39"/>
        <v>15.92</v>
      </c>
      <c r="AW12" s="239">
        <f t="shared" si="40"/>
        <v>16.02</v>
      </c>
      <c r="AX12" s="320">
        <f t="shared" si="41"/>
        <v>16.11</v>
      </c>
      <c r="AY12" s="321">
        <f t="shared" si="42"/>
        <v>16.21</v>
      </c>
      <c r="AZ12" s="238">
        <f t="shared" si="43"/>
        <v>16.309999999999999</v>
      </c>
      <c r="BA12" s="239">
        <f t="shared" si="44"/>
        <v>16.399999999999999</v>
      </c>
      <c r="BB12" s="242">
        <f t="shared" si="45"/>
        <v>16.5</v>
      </c>
      <c r="BC12" s="239">
        <f t="shared" si="46"/>
        <v>16.59</v>
      </c>
      <c r="BD12" s="238">
        <f t="shared" si="47"/>
        <v>16.690000000000001</v>
      </c>
      <c r="BE12" s="239">
        <f t="shared" si="48"/>
        <v>16.79</v>
      </c>
      <c r="BF12" s="238">
        <f t="shared" si="49"/>
        <v>16.88</v>
      </c>
      <c r="BG12" s="263"/>
      <c r="BI12" s="245">
        <v>900000</v>
      </c>
      <c r="BJ12" s="354"/>
    </row>
    <row r="13" spans="1:256" ht="15" x14ac:dyDescent="0.25">
      <c r="A13" s="214">
        <v>25</v>
      </c>
      <c r="B13" s="215">
        <f t="shared" si="50"/>
        <v>1.0720000000000001</v>
      </c>
      <c r="C13" s="202">
        <v>8.0000000000000002E-3</v>
      </c>
      <c r="D13" s="203"/>
      <c r="E13" s="354"/>
      <c r="F13" s="236">
        <v>1000000</v>
      </c>
      <c r="G13" s="237">
        <f t="shared" si="51"/>
        <v>11.71</v>
      </c>
      <c r="H13" s="238">
        <f t="shared" si="52"/>
        <v>11.8</v>
      </c>
      <c r="I13" s="239">
        <f t="shared" si="0"/>
        <v>11.89</v>
      </c>
      <c r="J13" s="320">
        <f t="shared" si="1"/>
        <v>11.99</v>
      </c>
      <c r="K13" s="321">
        <f t="shared" si="2"/>
        <v>12.08</v>
      </c>
      <c r="L13" s="238">
        <f t="shared" si="3"/>
        <v>12.18</v>
      </c>
      <c r="M13" s="239">
        <f t="shared" si="4"/>
        <v>11.99</v>
      </c>
      <c r="N13" s="238">
        <f t="shared" si="5"/>
        <v>12.37</v>
      </c>
      <c r="O13" s="239">
        <f t="shared" si="6"/>
        <v>12.56</v>
      </c>
      <c r="P13" s="238">
        <f t="shared" si="7"/>
        <v>12.55</v>
      </c>
      <c r="Q13" s="239">
        <f t="shared" si="8"/>
        <v>12.65</v>
      </c>
      <c r="R13" s="238">
        <f t="shared" si="9"/>
        <v>12.74</v>
      </c>
      <c r="S13" s="239">
        <f t="shared" si="10"/>
        <v>12.83</v>
      </c>
      <c r="T13" s="320">
        <f t="shared" si="11"/>
        <v>12.93</v>
      </c>
      <c r="U13" s="321">
        <f t="shared" si="12"/>
        <v>13.02</v>
      </c>
      <c r="V13" s="238">
        <f t="shared" si="13"/>
        <v>13.12</v>
      </c>
      <c r="W13" s="239">
        <f t="shared" si="14"/>
        <v>13.21</v>
      </c>
      <c r="X13" s="242">
        <f t="shared" si="15"/>
        <v>13.3</v>
      </c>
      <c r="Y13" s="239">
        <f t="shared" si="16"/>
        <v>13.4</v>
      </c>
      <c r="Z13" s="238">
        <f t="shared" si="17"/>
        <v>13.49</v>
      </c>
      <c r="AA13" s="239">
        <f t="shared" si="18"/>
        <v>13.58</v>
      </c>
      <c r="AB13" s="238">
        <f t="shared" si="19"/>
        <v>13.68</v>
      </c>
      <c r="AC13" s="239">
        <f t="shared" si="20"/>
        <v>13.77</v>
      </c>
      <c r="AD13" s="320">
        <f t="shared" si="21"/>
        <v>13.86</v>
      </c>
      <c r="AE13" s="321">
        <f t="shared" si="22"/>
        <v>13.96</v>
      </c>
      <c r="AF13" s="238">
        <f t="shared" si="23"/>
        <v>14.05</v>
      </c>
      <c r="AG13" s="239">
        <f t="shared" si="24"/>
        <v>14.15</v>
      </c>
      <c r="AH13" s="238">
        <f t="shared" si="25"/>
        <v>14.24</v>
      </c>
      <c r="AI13" s="239">
        <f t="shared" si="26"/>
        <v>14.33</v>
      </c>
      <c r="AJ13" s="238">
        <f t="shared" si="27"/>
        <v>14.43</v>
      </c>
      <c r="AK13" s="239">
        <f t="shared" si="28"/>
        <v>14.52</v>
      </c>
      <c r="AL13" s="238">
        <f t="shared" si="29"/>
        <v>14.61</v>
      </c>
      <c r="AM13" s="239">
        <f t="shared" si="30"/>
        <v>14.71</v>
      </c>
      <c r="AN13" s="320">
        <f t="shared" si="31"/>
        <v>14.8</v>
      </c>
      <c r="AO13" s="321">
        <f t="shared" si="32"/>
        <v>14.9</v>
      </c>
      <c r="AP13" s="242">
        <f t="shared" si="33"/>
        <v>14.99</v>
      </c>
      <c r="AQ13" s="239">
        <f t="shared" si="34"/>
        <v>15.08</v>
      </c>
      <c r="AR13" s="238">
        <f t="shared" si="35"/>
        <v>15.18</v>
      </c>
      <c r="AS13" s="239">
        <f t="shared" si="36"/>
        <v>15.27</v>
      </c>
      <c r="AT13" s="242">
        <f t="shared" si="37"/>
        <v>15.36</v>
      </c>
      <c r="AU13" s="239">
        <f t="shared" si="38"/>
        <v>15.46</v>
      </c>
      <c r="AV13" s="238">
        <f t="shared" si="39"/>
        <v>15.55</v>
      </c>
      <c r="AW13" s="239">
        <f t="shared" si="40"/>
        <v>15.64</v>
      </c>
      <c r="AX13" s="320">
        <f t="shared" si="41"/>
        <v>15.74</v>
      </c>
      <c r="AY13" s="321">
        <f t="shared" si="42"/>
        <v>15.83</v>
      </c>
      <c r="AZ13" s="238">
        <f t="shared" si="43"/>
        <v>15.93</v>
      </c>
      <c r="BA13" s="239">
        <f t="shared" si="44"/>
        <v>16.02</v>
      </c>
      <c r="BB13" s="242">
        <f t="shared" si="45"/>
        <v>16.11</v>
      </c>
      <c r="BC13" s="239">
        <f t="shared" si="46"/>
        <v>16.21</v>
      </c>
      <c r="BD13" s="238">
        <f t="shared" si="47"/>
        <v>16.3</v>
      </c>
      <c r="BE13" s="239">
        <f t="shared" si="48"/>
        <v>16.39</v>
      </c>
      <c r="BF13" s="238">
        <f t="shared" si="49"/>
        <v>16.489999999999998</v>
      </c>
      <c r="BG13" s="263"/>
      <c r="BI13" s="236">
        <v>1000000</v>
      </c>
      <c r="BJ13" s="354"/>
    </row>
    <row r="14" spans="1:256" ht="15" x14ac:dyDescent="0.25">
      <c r="A14" s="200">
        <v>26</v>
      </c>
      <c r="B14" s="201">
        <f t="shared" si="50"/>
        <v>1.08</v>
      </c>
      <c r="C14" s="202">
        <v>8.0000000000000002E-3</v>
      </c>
      <c r="D14" s="203"/>
      <c r="E14" s="354"/>
      <c r="F14" s="245">
        <v>1200000</v>
      </c>
      <c r="G14" s="237">
        <f t="shared" si="51"/>
        <v>11.23</v>
      </c>
      <c r="H14" s="238">
        <f t="shared" si="52"/>
        <v>11.32</v>
      </c>
      <c r="I14" s="239">
        <f t="shared" si="0"/>
        <v>11.41</v>
      </c>
      <c r="J14" s="320">
        <f t="shared" si="1"/>
        <v>11.5</v>
      </c>
      <c r="K14" s="321">
        <f t="shared" si="2"/>
        <v>11.59</v>
      </c>
      <c r="L14" s="238">
        <f t="shared" si="3"/>
        <v>11.68</v>
      </c>
      <c r="M14" s="239">
        <f t="shared" si="4"/>
        <v>11.5</v>
      </c>
      <c r="N14" s="238">
        <f t="shared" si="5"/>
        <v>11.86</v>
      </c>
      <c r="O14" s="239">
        <f t="shared" si="6"/>
        <v>12.04</v>
      </c>
      <c r="P14" s="238">
        <f t="shared" si="7"/>
        <v>12.04</v>
      </c>
      <c r="Q14" s="239">
        <f t="shared" si="8"/>
        <v>12.13</v>
      </c>
      <c r="R14" s="238">
        <f t="shared" si="9"/>
        <v>12.22</v>
      </c>
      <c r="S14" s="239">
        <f t="shared" si="10"/>
        <v>12.31</v>
      </c>
      <c r="T14" s="320">
        <f t="shared" si="11"/>
        <v>12.4</v>
      </c>
      <c r="U14" s="321">
        <f t="shared" si="12"/>
        <v>12.49</v>
      </c>
      <c r="V14" s="238">
        <f t="shared" si="13"/>
        <v>12.58</v>
      </c>
      <c r="W14" s="239">
        <f t="shared" si="14"/>
        <v>12.67</v>
      </c>
      <c r="X14" s="242">
        <f t="shared" si="15"/>
        <v>12.76</v>
      </c>
      <c r="Y14" s="239">
        <f t="shared" si="16"/>
        <v>12.85</v>
      </c>
      <c r="Z14" s="238">
        <f t="shared" si="17"/>
        <v>12.94</v>
      </c>
      <c r="AA14" s="239">
        <f t="shared" si="18"/>
        <v>13.03</v>
      </c>
      <c r="AB14" s="238">
        <f t="shared" si="19"/>
        <v>13.12</v>
      </c>
      <c r="AC14" s="239">
        <f t="shared" si="20"/>
        <v>13.21</v>
      </c>
      <c r="AD14" s="320">
        <f t="shared" si="21"/>
        <v>13.3</v>
      </c>
      <c r="AE14" s="321">
        <f t="shared" si="22"/>
        <v>13.39</v>
      </c>
      <c r="AF14" s="238">
        <f t="shared" si="23"/>
        <v>13.48</v>
      </c>
      <c r="AG14" s="239">
        <f t="shared" si="24"/>
        <v>13.57</v>
      </c>
      <c r="AH14" s="238">
        <f t="shared" si="25"/>
        <v>13.66</v>
      </c>
      <c r="AI14" s="239">
        <f t="shared" si="26"/>
        <v>13.75</v>
      </c>
      <c r="AJ14" s="238">
        <f t="shared" si="27"/>
        <v>13.84</v>
      </c>
      <c r="AK14" s="239">
        <f t="shared" si="28"/>
        <v>13.93</v>
      </c>
      <c r="AL14" s="238">
        <f t="shared" si="29"/>
        <v>14.02</v>
      </c>
      <c r="AM14" s="239">
        <f t="shared" si="30"/>
        <v>14.1</v>
      </c>
      <c r="AN14" s="320">
        <f t="shared" si="31"/>
        <v>14.19</v>
      </c>
      <c r="AO14" s="321">
        <f t="shared" si="32"/>
        <v>14.28</v>
      </c>
      <c r="AP14" s="242">
        <f t="shared" si="33"/>
        <v>14.37</v>
      </c>
      <c r="AQ14" s="239">
        <f t="shared" si="34"/>
        <v>14.46</v>
      </c>
      <c r="AR14" s="238">
        <f t="shared" si="35"/>
        <v>14.55</v>
      </c>
      <c r="AS14" s="239">
        <f t="shared" si="36"/>
        <v>14.64</v>
      </c>
      <c r="AT14" s="242">
        <f t="shared" si="37"/>
        <v>14.73</v>
      </c>
      <c r="AU14" s="239">
        <f t="shared" si="38"/>
        <v>14.82</v>
      </c>
      <c r="AV14" s="238">
        <f t="shared" si="39"/>
        <v>14.91</v>
      </c>
      <c r="AW14" s="239">
        <f t="shared" si="40"/>
        <v>15</v>
      </c>
      <c r="AX14" s="320">
        <f t="shared" si="41"/>
        <v>15.09</v>
      </c>
      <c r="AY14" s="321">
        <f t="shared" si="42"/>
        <v>15.18</v>
      </c>
      <c r="AZ14" s="238">
        <f t="shared" si="43"/>
        <v>15.27</v>
      </c>
      <c r="BA14" s="239">
        <f t="shared" si="44"/>
        <v>15.36</v>
      </c>
      <c r="BB14" s="242">
        <f t="shared" si="45"/>
        <v>15.45</v>
      </c>
      <c r="BC14" s="239">
        <f t="shared" si="46"/>
        <v>15.54</v>
      </c>
      <c r="BD14" s="238">
        <f t="shared" si="47"/>
        <v>15.63</v>
      </c>
      <c r="BE14" s="239">
        <f t="shared" si="48"/>
        <v>15.72</v>
      </c>
      <c r="BF14" s="238">
        <f t="shared" si="49"/>
        <v>15.81</v>
      </c>
      <c r="BG14" s="263"/>
      <c r="BI14" s="245">
        <v>1200000</v>
      </c>
      <c r="BJ14" s="354"/>
    </row>
    <row r="15" spans="1:256" ht="15" x14ac:dyDescent="0.25">
      <c r="A15" s="214">
        <v>27</v>
      </c>
      <c r="B15" s="215">
        <f t="shared" si="50"/>
        <v>1.0880000000000001</v>
      </c>
      <c r="C15" s="202">
        <v>8.0000000000000002E-3</v>
      </c>
      <c r="D15" s="203"/>
      <c r="E15" s="354"/>
      <c r="F15" s="236">
        <v>1400000</v>
      </c>
      <c r="G15" s="237">
        <f t="shared" si="51"/>
        <v>10.84</v>
      </c>
      <c r="H15" s="238">
        <f t="shared" si="52"/>
        <v>10.93</v>
      </c>
      <c r="I15" s="239">
        <f t="shared" si="0"/>
        <v>11.02</v>
      </c>
      <c r="J15" s="320">
        <f t="shared" si="1"/>
        <v>11.1</v>
      </c>
      <c r="K15" s="321">
        <f t="shared" si="2"/>
        <v>11.19</v>
      </c>
      <c r="L15" s="238">
        <f t="shared" si="3"/>
        <v>11.27</v>
      </c>
      <c r="M15" s="239">
        <f t="shared" si="4"/>
        <v>11.1</v>
      </c>
      <c r="N15" s="238">
        <f t="shared" si="5"/>
        <v>11.45</v>
      </c>
      <c r="O15" s="239">
        <f t="shared" si="6"/>
        <v>11.63</v>
      </c>
      <c r="P15" s="238">
        <f t="shared" si="7"/>
        <v>11.62</v>
      </c>
      <c r="Q15" s="239">
        <f t="shared" si="8"/>
        <v>11.71</v>
      </c>
      <c r="R15" s="238">
        <f t="shared" si="9"/>
        <v>11.79</v>
      </c>
      <c r="S15" s="239">
        <f t="shared" si="10"/>
        <v>11.88</v>
      </c>
      <c r="T15" s="320">
        <f t="shared" si="11"/>
        <v>11.97</v>
      </c>
      <c r="U15" s="321">
        <f t="shared" si="12"/>
        <v>12.05</v>
      </c>
      <c r="V15" s="238">
        <f t="shared" si="13"/>
        <v>12.14</v>
      </c>
      <c r="W15" s="239">
        <f t="shared" si="14"/>
        <v>12.23</v>
      </c>
      <c r="X15" s="242">
        <f t="shared" si="15"/>
        <v>12.31</v>
      </c>
      <c r="Y15" s="239">
        <f t="shared" si="16"/>
        <v>12.4</v>
      </c>
      <c r="Z15" s="238">
        <f t="shared" si="17"/>
        <v>12.49</v>
      </c>
      <c r="AA15" s="239">
        <f t="shared" si="18"/>
        <v>12.57</v>
      </c>
      <c r="AB15" s="238">
        <f t="shared" si="19"/>
        <v>12.66</v>
      </c>
      <c r="AC15" s="239">
        <f t="shared" si="20"/>
        <v>12.75</v>
      </c>
      <c r="AD15" s="320">
        <f t="shared" si="21"/>
        <v>12.83</v>
      </c>
      <c r="AE15" s="321">
        <f t="shared" si="22"/>
        <v>12.92</v>
      </c>
      <c r="AF15" s="238">
        <f t="shared" si="23"/>
        <v>13.01</v>
      </c>
      <c r="AG15" s="239">
        <f t="shared" si="24"/>
        <v>13.09</v>
      </c>
      <c r="AH15" s="238">
        <f t="shared" si="25"/>
        <v>13.18</v>
      </c>
      <c r="AI15" s="239">
        <f t="shared" si="26"/>
        <v>13.27</v>
      </c>
      <c r="AJ15" s="238">
        <f t="shared" si="27"/>
        <v>13.35</v>
      </c>
      <c r="AK15" s="239">
        <f t="shared" si="28"/>
        <v>13.44</v>
      </c>
      <c r="AL15" s="238">
        <f t="shared" si="29"/>
        <v>13.53</v>
      </c>
      <c r="AM15" s="239">
        <f t="shared" si="30"/>
        <v>13.62</v>
      </c>
      <c r="AN15" s="320">
        <f t="shared" si="31"/>
        <v>13.7</v>
      </c>
      <c r="AO15" s="321">
        <f t="shared" si="32"/>
        <v>13.79</v>
      </c>
      <c r="AP15" s="242">
        <f t="shared" si="33"/>
        <v>13.88</v>
      </c>
      <c r="AQ15" s="239">
        <f t="shared" si="34"/>
        <v>13.96</v>
      </c>
      <c r="AR15" s="238">
        <f t="shared" si="35"/>
        <v>14.05</v>
      </c>
      <c r="AS15" s="239">
        <f t="shared" si="36"/>
        <v>14.14</v>
      </c>
      <c r="AT15" s="242">
        <f t="shared" si="37"/>
        <v>14.22</v>
      </c>
      <c r="AU15" s="239">
        <f t="shared" si="38"/>
        <v>14.31</v>
      </c>
      <c r="AV15" s="238">
        <f t="shared" si="39"/>
        <v>14.4</v>
      </c>
      <c r="AW15" s="239">
        <f t="shared" si="40"/>
        <v>14.48</v>
      </c>
      <c r="AX15" s="320">
        <f t="shared" si="41"/>
        <v>14.57</v>
      </c>
      <c r="AY15" s="321">
        <f t="shared" si="42"/>
        <v>14.66</v>
      </c>
      <c r="AZ15" s="238">
        <f t="shared" si="43"/>
        <v>14.74</v>
      </c>
      <c r="BA15" s="239">
        <f t="shared" si="44"/>
        <v>14.83</v>
      </c>
      <c r="BB15" s="242">
        <f t="shared" si="45"/>
        <v>14.92</v>
      </c>
      <c r="BC15" s="239">
        <f t="shared" si="46"/>
        <v>15</v>
      </c>
      <c r="BD15" s="238">
        <f t="shared" si="47"/>
        <v>15.09</v>
      </c>
      <c r="BE15" s="239">
        <f t="shared" si="48"/>
        <v>15.18</v>
      </c>
      <c r="BF15" s="238">
        <f t="shared" si="49"/>
        <v>15.26</v>
      </c>
      <c r="BG15" s="263"/>
      <c r="BI15" s="236">
        <v>1400000</v>
      </c>
      <c r="BJ15" s="354"/>
    </row>
    <row r="16" spans="1:256" ht="15" x14ac:dyDescent="0.25">
      <c r="A16" s="200">
        <v>28</v>
      </c>
      <c r="B16" s="201">
        <f t="shared" si="50"/>
        <v>1.0960000000000001</v>
      </c>
      <c r="C16" s="202">
        <v>8.0000000000000002E-3</v>
      </c>
      <c r="D16" s="203"/>
      <c r="E16" s="354"/>
      <c r="F16" s="245">
        <v>1600000</v>
      </c>
      <c r="G16" s="237">
        <f t="shared" si="51"/>
        <v>10.52</v>
      </c>
      <c r="H16" s="238">
        <f t="shared" si="52"/>
        <v>10.6</v>
      </c>
      <c r="I16" s="239">
        <f t="shared" si="0"/>
        <v>10.68</v>
      </c>
      <c r="J16" s="320">
        <f t="shared" si="1"/>
        <v>10.77</v>
      </c>
      <c r="K16" s="321">
        <f t="shared" si="2"/>
        <v>10.86</v>
      </c>
      <c r="L16" s="238">
        <f t="shared" si="3"/>
        <v>10.94</v>
      </c>
      <c r="M16" s="239">
        <f t="shared" si="4"/>
        <v>10.77</v>
      </c>
      <c r="N16" s="238">
        <f t="shared" si="5"/>
        <v>11.11</v>
      </c>
      <c r="O16" s="239">
        <f t="shared" si="6"/>
        <v>11.28</v>
      </c>
      <c r="P16" s="238">
        <f t="shared" si="7"/>
        <v>11.28</v>
      </c>
      <c r="Q16" s="239">
        <f t="shared" si="8"/>
        <v>11.36</v>
      </c>
      <c r="R16" s="238">
        <f t="shared" si="9"/>
        <v>11.45</v>
      </c>
      <c r="S16" s="239">
        <f t="shared" si="10"/>
        <v>11.53</v>
      </c>
      <c r="T16" s="320">
        <f t="shared" si="11"/>
        <v>11.61</v>
      </c>
      <c r="U16" s="321">
        <f t="shared" si="12"/>
        <v>11.7</v>
      </c>
      <c r="V16" s="238">
        <f t="shared" si="13"/>
        <v>11.78</v>
      </c>
      <c r="W16" s="239">
        <f t="shared" si="14"/>
        <v>11.87</v>
      </c>
      <c r="X16" s="242">
        <f t="shared" si="15"/>
        <v>11.95</v>
      </c>
      <c r="Y16" s="239">
        <f t="shared" si="16"/>
        <v>12.03</v>
      </c>
      <c r="Z16" s="238">
        <f t="shared" si="17"/>
        <v>12.12</v>
      </c>
      <c r="AA16" s="239">
        <f t="shared" si="18"/>
        <v>12.2</v>
      </c>
      <c r="AB16" s="238">
        <f t="shared" si="19"/>
        <v>12.29</v>
      </c>
      <c r="AC16" s="239">
        <f t="shared" si="20"/>
        <v>12.37</v>
      </c>
      <c r="AD16" s="320">
        <f t="shared" si="21"/>
        <v>12.46</v>
      </c>
      <c r="AE16" s="321">
        <f t="shared" si="22"/>
        <v>12.54</v>
      </c>
      <c r="AF16" s="238">
        <f t="shared" si="23"/>
        <v>12.62</v>
      </c>
      <c r="AG16" s="239">
        <f t="shared" si="24"/>
        <v>12.71</v>
      </c>
      <c r="AH16" s="238">
        <f t="shared" si="25"/>
        <v>12.79</v>
      </c>
      <c r="AI16" s="239">
        <f t="shared" si="26"/>
        <v>12.88</v>
      </c>
      <c r="AJ16" s="238">
        <f t="shared" si="27"/>
        <v>12.96</v>
      </c>
      <c r="AK16" s="239">
        <f t="shared" si="28"/>
        <v>13.04</v>
      </c>
      <c r="AL16" s="238">
        <f t="shared" si="29"/>
        <v>13.13</v>
      </c>
      <c r="AM16" s="239">
        <f t="shared" si="30"/>
        <v>13.21</v>
      </c>
      <c r="AN16" s="320">
        <f t="shared" si="31"/>
        <v>13.3</v>
      </c>
      <c r="AO16" s="321">
        <f t="shared" si="32"/>
        <v>13.38</v>
      </c>
      <c r="AP16" s="242">
        <f t="shared" si="33"/>
        <v>13.47</v>
      </c>
      <c r="AQ16" s="239">
        <f t="shared" si="34"/>
        <v>13.55</v>
      </c>
      <c r="AR16" s="238">
        <f t="shared" si="35"/>
        <v>13.63</v>
      </c>
      <c r="AS16" s="239">
        <f t="shared" si="36"/>
        <v>13.72</v>
      </c>
      <c r="AT16" s="242">
        <f t="shared" si="37"/>
        <v>13.8</v>
      </c>
      <c r="AU16" s="239">
        <f t="shared" si="38"/>
        <v>13.89</v>
      </c>
      <c r="AV16" s="238">
        <f t="shared" si="39"/>
        <v>13.97</v>
      </c>
      <c r="AW16" s="239">
        <f t="shared" si="40"/>
        <v>14.05</v>
      </c>
      <c r="AX16" s="320">
        <f t="shared" si="41"/>
        <v>14.14</v>
      </c>
      <c r="AY16" s="321">
        <f t="shared" si="42"/>
        <v>14.22</v>
      </c>
      <c r="AZ16" s="238">
        <f t="shared" si="43"/>
        <v>14.31</v>
      </c>
      <c r="BA16" s="239">
        <f t="shared" si="44"/>
        <v>14.39</v>
      </c>
      <c r="BB16" s="242">
        <f t="shared" si="45"/>
        <v>14.48</v>
      </c>
      <c r="BC16" s="239">
        <f t="shared" si="46"/>
        <v>14.56</v>
      </c>
      <c r="BD16" s="238">
        <f t="shared" si="47"/>
        <v>14.64</v>
      </c>
      <c r="BE16" s="239">
        <f t="shared" si="48"/>
        <v>14.73</v>
      </c>
      <c r="BF16" s="238">
        <f t="shared" si="49"/>
        <v>14.81</v>
      </c>
      <c r="BG16" s="263"/>
      <c r="BI16" s="245">
        <v>1600000</v>
      </c>
      <c r="BJ16" s="354"/>
    </row>
    <row r="17" spans="1:256" ht="15.75" thickBot="1" x14ac:dyDescent="0.3">
      <c r="A17" s="214">
        <v>29</v>
      </c>
      <c r="B17" s="215">
        <f t="shared" si="50"/>
        <v>1.1040000000000001</v>
      </c>
      <c r="C17" s="202">
        <v>8.0000000000000002E-3</v>
      </c>
      <c r="D17" s="203"/>
      <c r="E17" s="354"/>
      <c r="F17" s="246">
        <v>1800000</v>
      </c>
      <c r="G17" s="247">
        <f t="shared" si="51"/>
        <v>10.24</v>
      </c>
      <c r="H17" s="248">
        <f t="shared" si="52"/>
        <v>10.32</v>
      </c>
      <c r="I17" s="249">
        <f t="shared" si="0"/>
        <v>10.4</v>
      </c>
      <c r="J17" s="324">
        <f t="shared" si="1"/>
        <v>10.49</v>
      </c>
      <c r="K17" s="325">
        <f t="shared" si="2"/>
        <v>10.57</v>
      </c>
      <c r="L17" s="248">
        <f t="shared" si="3"/>
        <v>10.65</v>
      </c>
      <c r="M17" s="249">
        <f t="shared" si="4"/>
        <v>10.49</v>
      </c>
      <c r="N17" s="248">
        <f t="shared" si="5"/>
        <v>10.81</v>
      </c>
      <c r="O17" s="249">
        <f t="shared" si="6"/>
        <v>10.98</v>
      </c>
      <c r="P17" s="248">
        <f t="shared" si="7"/>
        <v>10.98</v>
      </c>
      <c r="Q17" s="249">
        <f t="shared" si="8"/>
        <v>11.06</v>
      </c>
      <c r="R17" s="248">
        <f t="shared" si="9"/>
        <v>11.14</v>
      </c>
      <c r="S17" s="249">
        <f t="shared" si="10"/>
        <v>11.22</v>
      </c>
      <c r="T17" s="324">
        <f t="shared" si="11"/>
        <v>11.3</v>
      </c>
      <c r="U17" s="325">
        <f t="shared" si="12"/>
        <v>11.39</v>
      </c>
      <c r="V17" s="248">
        <f t="shared" si="13"/>
        <v>11.47</v>
      </c>
      <c r="W17" s="249">
        <f t="shared" si="14"/>
        <v>11.55</v>
      </c>
      <c r="X17" s="252">
        <f t="shared" si="15"/>
        <v>11.63</v>
      </c>
      <c r="Y17" s="249">
        <f t="shared" si="16"/>
        <v>11.71</v>
      </c>
      <c r="Z17" s="248">
        <f t="shared" si="17"/>
        <v>11.8</v>
      </c>
      <c r="AA17" s="249">
        <f t="shared" si="18"/>
        <v>11.88</v>
      </c>
      <c r="AB17" s="248">
        <f t="shared" si="19"/>
        <v>11.96</v>
      </c>
      <c r="AC17" s="249">
        <f t="shared" si="20"/>
        <v>12.04</v>
      </c>
      <c r="AD17" s="324">
        <f t="shared" si="21"/>
        <v>12.12</v>
      </c>
      <c r="AE17" s="325">
        <f t="shared" si="22"/>
        <v>12.21</v>
      </c>
      <c r="AF17" s="248">
        <f t="shared" si="23"/>
        <v>12.29</v>
      </c>
      <c r="AG17" s="249">
        <f t="shared" si="24"/>
        <v>12.37</v>
      </c>
      <c r="AH17" s="248">
        <f t="shared" si="25"/>
        <v>12.45</v>
      </c>
      <c r="AI17" s="249">
        <f t="shared" si="26"/>
        <v>12.53</v>
      </c>
      <c r="AJ17" s="248">
        <f t="shared" si="27"/>
        <v>12.62</v>
      </c>
      <c r="AK17" s="249">
        <f t="shared" si="28"/>
        <v>12.7</v>
      </c>
      <c r="AL17" s="248">
        <f t="shared" si="29"/>
        <v>12.78</v>
      </c>
      <c r="AM17" s="249">
        <f t="shared" si="30"/>
        <v>12.86</v>
      </c>
      <c r="AN17" s="324">
        <f t="shared" si="31"/>
        <v>12.94</v>
      </c>
      <c r="AO17" s="325">
        <f t="shared" si="32"/>
        <v>13.03</v>
      </c>
      <c r="AP17" s="252">
        <f t="shared" si="33"/>
        <v>13.11</v>
      </c>
      <c r="AQ17" s="249">
        <f t="shared" si="34"/>
        <v>13.19</v>
      </c>
      <c r="AR17" s="248">
        <f t="shared" si="35"/>
        <v>13.27</v>
      </c>
      <c r="AS17" s="249">
        <f t="shared" si="36"/>
        <v>13.35</v>
      </c>
      <c r="AT17" s="252">
        <f t="shared" si="37"/>
        <v>13.43</v>
      </c>
      <c r="AU17" s="249">
        <f t="shared" si="38"/>
        <v>13.52</v>
      </c>
      <c r="AV17" s="248">
        <f t="shared" si="39"/>
        <v>13.6</v>
      </c>
      <c r="AW17" s="249">
        <f t="shared" si="40"/>
        <v>13.68</v>
      </c>
      <c r="AX17" s="324">
        <f t="shared" si="41"/>
        <v>13.76</v>
      </c>
      <c r="AY17" s="325">
        <f t="shared" si="42"/>
        <v>13.84</v>
      </c>
      <c r="AZ17" s="248">
        <f t="shared" si="43"/>
        <v>13.93</v>
      </c>
      <c r="BA17" s="249">
        <f t="shared" si="44"/>
        <v>14.01</v>
      </c>
      <c r="BB17" s="252">
        <f t="shared" si="45"/>
        <v>14.09</v>
      </c>
      <c r="BC17" s="249">
        <f t="shared" si="46"/>
        <v>14.17</v>
      </c>
      <c r="BD17" s="248">
        <f t="shared" si="47"/>
        <v>14.25</v>
      </c>
      <c r="BE17" s="249">
        <f t="shared" si="48"/>
        <v>14.34</v>
      </c>
      <c r="BF17" s="248">
        <f t="shared" si="49"/>
        <v>14.42</v>
      </c>
      <c r="BG17" s="264"/>
      <c r="BI17" s="246">
        <v>1800000</v>
      </c>
      <c r="BJ17" s="354"/>
    </row>
    <row r="18" spans="1:256" ht="15" x14ac:dyDescent="0.25">
      <c r="A18" s="200">
        <v>30</v>
      </c>
      <c r="B18" s="201">
        <f t="shared" si="50"/>
        <v>1.1120000000000001</v>
      </c>
      <c r="C18" s="202">
        <v>8.0000000000000002E-3</v>
      </c>
      <c r="D18" s="203"/>
      <c r="E18" s="354"/>
      <c r="F18" s="226">
        <v>2000000</v>
      </c>
      <c r="G18" s="227">
        <f t="shared" si="51"/>
        <v>10</v>
      </c>
      <c r="H18" s="228">
        <f t="shared" si="52"/>
        <v>10.08</v>
      </c>
      <c r="I18" s="229">
        <f t="shared" si="0"/>
        <v>10.16</v>
      </c>
      <c r="J18" s="317">
        <f t="shared" si="1"/>
        <v>10.24</v>
      </c>
      <c r="K18" s="318">
        <f t="shared" si="2"/>
        <v>10.32</v>
      </c>
      <c r="L18" s="228">
        <f t="shared" si="3"/>
        <v>10.4</v>
      </c>
      <c r="M18" s="229">
        <f t="shared" si="4"/>
        <v>10.24</v>
      </c>
      <c r="N18" s="228">
        <f t="shared" si="5"/>
        <v>10.56</v>
      </c>
      <c r="O18" s="229">
        <f t="shared" si="6"/>
        <v>10.73</v>
      </c>
      <c r="P18" s="228">
        <f t="shared" si="7"/>
        <v>10.72</v>
      </c>
      <c r="Q18" s="229">
        <f t="shared" si="8"/>
        <v>10.8</v>
      </c>
      <c r="R18" s="228">
        <f t="shared" si="9"/>
        <v>10.88</v>
      </c>
      <c r="S18" s="229">
        <f t="shared" si="10"/>
        <v>10.96</v>
      </c>
      <c r="T18" s="317">
        <f t="shared" si="11"/>
        <v>11.04</v>
      </c>
      <c r="U18" s="318">
        <f t="shared" si="12"/>
        <v>11.12</v>
      </c>
      <c r="V18" s="228">
        <f t="shared" si="13"/>
        <v>11.2</v>
      </c>
      <c r="W18" s="229">
        <f t="shared" si="14"/>
        <v>11.28</v>
      </c>
      <c r="X18" s="232">
        <f t="shared" si="15"/>
        <v>11.36</v>
      </c>
      <c r="Y18" s="229">
        <f t="shared" si="16"/>
        <v>11.44</v>
      </c>
      <c r="Z18" s="228">
        <f t="shared" si="17"/>
        <v>11.52</v>
      </c>
      <c r="AA18" s="229">
        <f t="shared" si="18"/>
        <v>11.6</v>
      </c>
      <c r="AB18" s="228">
        <f t="shared" si="19"/>
        <v>11.68</v>
      </c>
      <c r="AC18" s="229">
        <f t="shared" si="20"/>
        <v>11.76</v>
      </c>
      <c r="AD18" s="317">
        <f t="shared" si="21"/>
        <v>11.84</v>
      </c>
      <c r="AE18" s="318">
        <f t="shared" si="22"/>
        <v>11.92</v>
      </c>
      <c r="AF18" s="228">
        <f t="shared" si="23"/>
        <v>12</v>
      </c>
      <c r="AG18" s="229">
        <f t="shared" si="24"/>
        <v>12.08</v>
      </c>
      <c r="AH18" s="228">
        <f t="shared" si="25"/>
        <v>12.16</v>
      </c>
      <c r="AI18" s="229">
        <f t="shared" si="26"/>
        <v>12.24</v>
      </c>
      <c r="AJ18" s="228">
        <f t="shared" si="27"/>
        <v>12.32</v>
      </c>
      <c r="AK18" s="229">
        <f t="shared" si="28"/>
        <v>12.4</v>
      </c>
      <c r="AL18" s="228">
        <f t="shared" si="29"/>
        <v>12.48</v>
      </c>
      <c r="AM18" s="229">
        <f t="shared" si="30"/>
        <v>12.56</v>
      </c>
      <c r="AN18" s="317">
        <f t="shared" si="31"/>
        <v>12.64</v>
      </c>
      <c r="AO18" s="318">
        <f t="shared" si="32"/>
        <v>12.72</v>
      </c>
      <c r="AP18" s="232">
        <f t="shared" si="33"/>
        <v>12.8</v>
      </c>
      <c r="AQ18" s="229">
        <f t="shared" si="34"/>
        <v>12.88</v>
      </c>
      <c r="AR18" s="228">
        <f t="shared" si="35"/>
        <v>12.96</v>
      </c>
      <c r="AS18" s="229">
        <f t="shared" si="36"/>
        <v>13.04</v>
      </c>
      <c r="AT18" s="232">
        <f t="shared" si="37"/>
        <v>13.12</v>
      </c>
      <c r="AU18" s="229">
        <f t="shared" si="38"/>
        <v>13.2</v>
      </c>
      <c r="AV18" s="228">
        <f t="shared" si="39"/>
        <v>13.28</v>
      </c>
      <c r="AW18" s="229">
        <f t="shared" si="40"/>
        <v>13.36</v>
      </c>
      <c r="AX18" s="317">
        <f t="shared" si="41"/>
        <v>13.44</v>
      </c>
      <c r="AY18" s="318">
        <f t="shared" si="42"/>
        <v>13.52</v>
      </c>
      <c r="AZ18" s="228">
        <f t="shared" si="43"/>
        <v>13.6</v>
      </c>
      <c r="BA18" s="229">
        <f t="shared" si="44"/>
        <v>13.68</v>
      </c>
      <c r="BB18" s="232">
        <f t="shared" si="45"/>
        <v>13.76</v>
      </c>
      <c r="BC18" s="229">
        <f t="shared" si="46"/>
        <v>13.84</v>
      </c>
      <c r="BD18" s="228">
        <f t="shared" si="47"/>
        <v>13.92</v>
      </c>
      <c r="BE18" s="229">
        <f t="shared" si="48"/>
        <v>14</v>
      </c>
      <c r="BF18" s="228">
        <f t="shared" si="49"/>
        <v>14.08</v>
      </c>
      <c r="BG18" s="265"/>
      <c r="BI18" s="226">
        <v>2000000</v>
      </c>
      <c r="BJ18" s="354"/>
    </row>
    <row r="19" spans="1:256" ht="15" x14ac:dyDescent="0.25">
      <c r="A19" s="214">
        <v>31</v>
      </c>
      <c r="B19" s="215">
        <f t="shared" si="50"/>
        <v>1.1200000000000001</v>
      </c>
      <c r="C19" s="202">
        <v>8.0000000000000002E-3</v>
      </c>
      <c r="D19" s="203"/>
      <c r="E19" s="354"/>
      <c r="F19" s="236">
        <v>2200000</v>
      </c>
      <c r="G19" s="237">
        <f t="shared" si="51"/>
        <v>9.7799999999999994</v>
      </c>
      <c r="H19" s="238">
        <f t="shared" si="52"/>
        <v>9.86</v>
      </c>
      <c r="I19" s="239">
        <f t="shared" si="0"/>
        <v>9.94</v>
      </c>
      <c r="J19" s="320">
        <f t="shared" si="1"/>
        <v>10.01</v>
      </c>
      <c r="K19" s="321">
        <f t="shared" si="2"/>
        <v>10.09</v>
      </c>
      <c r="L19" s="238">
        <f t="shared" si="3"/>
        <v>10.17</v>
      </c>
      <c r="M19" s="239">
        <f t="shared" si="4"/>
        <v>10.01</v>
      </c>
      <c r="N19" s="238">
        <f t="shared" si="5"/>
        <v>10.33</v>
      </c>
      <c r="O19" s="239">
        <f t="shared" si="6"/>
        <v>10.49</v>
      </c>
      <c r="P19" s="238">
        <f t="shared" si="7"/>
        <v>10.48</v>
      </c>
      <c r="Q19" s="239">
        <f t="shared" si="8"/>
        <v>10.56</v>
      </c>
      <c r="R19" s="238">
        <f t="shared" si="9"/>
        <v>10.64</v>
      </c>
      <c r="S19" s="239">
        <f t="shared" si="10"/>
        <v>10.72</v>
      </c>
      <c r="T19" s="320">
        <f t="shared" si="11"/>
        <v>10.8</v>
      </c>
      <c r="U19" s="321">
        <f t="shared" si="12"/>
        <v>10.88</v>
      </c>
      <c r="V19" s="238">
        <f t="shared" si="13"/>
        <v>10.95</v>
      </c>
      <c r="W19" s="239">
        <f t="shared" si="14"/>
        <v>11.03</v>
      </c>
      <c r="X19" s="242">
        <f t="shared" si="15"/>
        <v>11.11</v>
      </c>
      <c r="Y19" s="239">
        <f t="shared" si="16"/>
        <v>11.19</v>
      </c>
      <c r="Z19" s="238">
        <f t="shared" si="17"/>
        <v>11.27</v>
      </c>
      <c r="AA19" s="239">
        <f t="shared" si="18"/>
        <v>11.34</v>
      </c>
      <c r="AB19" s="238">
        <f t="shared" si="19"/>
        <v>11.42</v>
      </c>
      <c r="AC19" s="239">
        <f t="shared" si="20"/>
        <v>11.5</v>
      </c>
      <c r="AD19" s="320">
        <f t="shared" si="21"/>
        <v>11.58</v>
      </c>
      <c r="AE19" s="321">
        <f t="shared" si="22"/>
        <v>11.66</v>
      </c>
      <c r="AF19" s="238">
        <f t="shared" si="23"/>
        <v>11.74</v>
      </c>
      <c r="AG19" s="239">
        <f t="shared" si="24"/>
        <v>11.81</v>
      </c>
      <c r="AH19" s="238">
        <f t="shared" si="25"/>
        <v>11.89</v>
      </c>
      <c r="AI19" s="239">
        <f t="shared" si="26"/>
        <v>11.97</v>
      </c>
      <c r="AJ19" s="238">
        <f t="shared" si="27"/>
        <v>12.05</v>
      </c>
      <c r="AK19" s="239">
        <f t="shared" si="28"/>
        <v>12.13</v>
      </c>
      <c r="AL19" s="238">
        <f t="shared" si="29"/>
        <v>12.21</v>
      </c>
      <c r="AM19" s="239">
        <f t="shared" si="30"/>
        <v>12.28</v>
      </c>
      <c r="AN19" s="320">
        <f t="shared" si="31"/>
        <v>12.36</v>
      </c>
      <c r="AO19" s="321">
        <f t="shared" si="32"/>
        <v>12.44</v>
      </c>
      <c r="AP19" s="242">
        <f t="shared" si="33"/>
        <v>12.52</v>
      </c>
      <c r="AQ19" s="239">
        <f t="shared" si="34"/>
        <v>12.6</v>
      </c>
      <c r="AR19" s="238">
        <f t="shared" si="35"/>
        <v>12.67</v>
      </c>
      <c r="AS19" s="239">
        <f t="shared" si="36"/>
        <v>12.75</v>
      </c>
      <c r="AT19" s="242">
        <f t="shared" si="37"/>
        <v>12.83</v>
      </c>
      <c r="AU19" s="239">
        <f t="shared" si="38"/>
        <v>12.91</v>
      </c>
      <c r="AV19" s="238">
        <f t="shared" si="39"/>
        <v>12.99</v>
      </c>
      <c r="AW19" s="239">
        <f t="shared" si="40"/>
        <v>13.07</v>
      </c>
      <c r="AX19" s="320">
        <f t="shared" si="41"/>
        <v>13.14</v>
      </c>
      <c r="AY19" s="321">
        <f t="shared" si="42"/>
        <v>13.22</v>
      </c>
      <c r="AZ19" s="238">
        <f t="shared" si="43"/>
        <v>13.3</v>
      </c>
      <c r="BA19" s="239">
        <f t="shared" si="44"/>
        <v>13.38</v>
      </c>
      <c r="BB19" s="242">
        <f t="shared" si="45"/>
        <v>13.46</v>
      </c>
      <c r="BC19" s="239">
        <f t="shared" si="46"/>
        <v>13.54</v>
      </c>
      <c r="BD19" s="238">
        <f t="shared" si="47"/>
        <v>13.61</v>
      </c>
      <c r="BE19" s="239">
        <f t="shared" si="48"/>
        <v>13.69</v>
      </c>
      <c r="BF19" s="238">
        <f t="shared" si="49"/>
        <v>13.77</v>
      </c>
      <c r="BG19" s="263"/>
      <c r="BI19" s="236">
        <v>2200000</v>
      </c>
      <c r="BJ19" s="354"/>
    </row>
    <row r="20" spans="1:256" ht="15" x14ac:dyDescent="0.25">
      <c r="A20" s="200">
        <v>32</v>
      </c>
      <c r="B20" s="201">
        <f t="shared" si="50"/>
        <v>1.1279999999999999</v>
      </c>
      <c r="C20" s="202">
        <v>8.0000000000000002E-3</v>
      </c>
      <c r="D20" s="203"/>
      <c r="E20" s="354"/>
      <c r="F20" s="245">
        <v>2400000</v>
      </c>
      <c r="G20" s="237">
        <f t="shared" si="51"/>
        <v>9.59</v>
      </c>
      <c r="H20" s="238">
        <f t="shared" si="52"/>
        <v>9.67</v>
      </c>
      <c r="I20" s="239">
        <f t="shared" si="0"/>
        <v>9.75</v>
      </c>
      <c r="J20" s="320">
        <f t="shared" si="1"/>
        <v>9.82</v>
      </c>
      <c r="K20" s="321">
        <f t="shared" si="2"/>
        <v>9.9</v>
      </c>
      <c r="L20" s="238">
        <f t="shared" si="3"/>
        <v>9.9700000000000006</v>
      </c>
      <c r="M20" s="239">
        <f t="shared" si="4"/>
        <v>9.82</v>
      </c>
      <c r="N20" s="238">
        <f t="shared" si="5"/>
        <v>10.130000000000001</v>
      </c>
      <c r="O20" s="239">
        <f t="shared" si="6"/>
        <v>10.29</v>
      </c>
      <c r="P20" s="238">
        <f t="shared" si="7"/>
        <v>10.28</v>
      </c>
      <c r="Q20" s="239">
        <f t="shared" si="8"/>
        <v>10.36</v>
      </c>
      <c r="R20" s="238">
        <f t="shared" si="9"/>
        <v>10.43</v>
      </c>
      <c r="S20" s="239">
        <f t="shared" si="10"/>
        <v>10.51</v>
      </c>
      <c r="T20" s="320">
        <f t="shared" si="11"/>
        <v>10.59</v>
      </c>
      <c r="U20" s="321">
        <f t="shared" si="12"/>
        <v>10.66</v>
      </c>
      <c r="V20" s="238">
        <f t="shared" si="13"/>
        <v>10.74</v>
      </c>
      <c r="W20" s="239">
        <f t="shared" si="14"/>
        <v>10.82</v>
      </c>
      <c r="X20" s="242">
        <f t="shared" si="15"/>
        <v>10.89</v>
      </c>
      <c r="Y20" s="239">
        <f t="shared" si="16"/>
        <v>10.97</v>
      </c>
      <c r="Z20" s="238">
        <f t="shared" si="17"/>
        <v>11.05</v>
      </c>
      <c r="AA20" s="239">
        <f t="shared" si="18"/>
        <v>11.12</v>
      </c>
      <c r="AB20" s="238">
        <f t="shared" si="19"/>
        <v>11.2</v>
      </c>
      <c r="AC20" s="239">
        <f t="shared" si="20"/>
        <v>11.28</v>
      </c>
      <c r="AD20" s="320">
        <f t="shared" si="21"/>
        <v>11.35</v>
      </c>
      <c r="AE20" s="321">
        <f t="shared" si="22"/>
        <v>11.43</v>
      </c>
      <c r="AF20" s="238">
        <f t="shared" si="23"/>
        <v>11.51</v>
      </c>
      <c r="AG20" s="239">
        <f t="shared" si="24"/>
        <v>11.58</v>
      </c>
      <c r="AH20" s="238">
        <f t="shared" si="25"/>
        <v>11.66</v>
      </c>
      <c r="AI20" s="239">
        <f t="shared" si="26"/>
        <v>11.74</v>
      </c>
      <c r="AJ20" s="238">
        <f t="shared" si="27"/>
        <v>11.81</v>
      </c>
      <c r="AK20" s="239">
        <f t="shared" si="28"/>
        <v>11.89</v>
      </c>
      <c r="AL20" s="238">
        <f t="shared" si="29"/>
        <v>11.97</v>
      </c>
      <c r="AM20" s="239">
        <f t="shared" si="30"/>
        <v>12.05</v>
      </c>
      <c r="AN20" s="320">
        <f t="shared" si="31"/>
        <v>12.12</v>
      </c>
      <c r="AO20" s="321">
        <f t="shared" si="32"/>
        <v>12.2</v>
      </c>
      <c r="AP20" s="242">
        <f t="shared" si="33"/>
        <v>12.28</v>
      </c>
      <c r="AQ20" s="239">
        <f t="shared" si="34"/>
        <v>12.35</v>
      </c>
      <c r="AR20" s="238">
        <f t="shared" si="35"/>
        <v>12.43</v>
      </c>
      <c r="AS20" s="239">
        <f t="shared" si="36"/>
        <v>12.51</v>
      </c>
      <c r="AT20" s="242">
        <f t="shared" si="37"/>
        <v>12.58</v>
      </c>
      <c r="AU20" s="239">
        <f t="shared" si="38"/>
        <v>12.66</v>
      </c>
      <c r="AV20" s="238">
        <f t="shared" si="39"/>
        <v>12.74</v>
      </c>
      <c r="AW20" s="239">
        <f t="shared" si="40"/>
        <v>12.81</v>
      </c>
      <c r="AX20" s="320">
        <f t="shared" si="41"/>
        <v>12.89</v>
      </c>
      <c r="AY20" s="321">
        <f t="shared" si="42"/>
        <v>12.97</v>
      </c>
      <c r="AZ20" s="238">
        <f t="shared" si="43"/>
        <v>13.04</v>
      </c>
      <c r="BA20" s="239">
        <f t="shared" si="44"/>
        <v>13.12</v>
      </c>
      <c r="BB20" s="242">
        <f t="shared" si="45"/>
        <v>13.2</v>
      </c>
      <c r="BC20" s="239">
        <f t="shared" si="46"/>
        <v>13.27</v>
      </c>
      <c r="BD20" s="238">
        <f t="shared" si="47"/>
        <v>13.35</v>
      </c>
      <c r="BE20" s="239">
        <f t="shared" si="48"/>
        <v>13.43</v>
      </c>
      <c r="BF20" s="238">
        <f t="shared" si="49"/>
        <v>13.5</v>
      </c>
      <c r="BG20" s="263"/>
      <c r="BI20" s="245">
        <v>2400000</v>
      </c>
      <c r="BJ20" s="354"/>
    </row>
    <row r="21" spans="1:256" ht="15" x14ac:dyDescent="0.25">
      <c r="A21" s="214">
        <v>33</v>
      </c>
      <c r="B21" s="215">
        <f t="shared" si="50"/>
        <v>1.1359999999999999</v>
      </c>
      <c r="C21" s="202">
        <v>8.0000000000000002E-3</v>
      </c>
      <c r="D21" s="203"/>
      <c r="E21" s="354"/>
      <c r="F21" s="236">
        <v>2600000</v>
      </c>
      <c r="G21" s="237">
        <f t="shared" si="51"/>
        <v>9.42</v>
      </c>
      <c r="H21" s="238">
        <f t="shared" si="52"/>
        <v>9.5</v>
      </c>
      <c r="I21" s="239">
        <f t="shared" si="0"/>
        <v>9.58</v>
      </c>
      <c r="J21" s="320">
        <f t="shared" si="1"/>
        <v>9.65</v>
      </c>
      <c r="K21" s="321">
        <f t="shared" si="2"/>
        <v>9.7200000000000006</v>
      </c>
      <c r="L21" s="238">
        <f t="shared" si="3"/>
        <v>9.8000000000000007</v>
      </c>
      <c r="M21" s="239">
        <f t="shared" si="4"/>
        <v>9.65</v>
      </c>
      <c r="N21" s="238">
        <f t="shared" si="5"/>
        <v>9.9499999999999993</v>
      </c>
      <c r="O21" s="239">
        <f t="shared" si="6"/>
        <v>10.11</v>
      </c>
      <c r="P21" s="238">
        <f t="shared" si="7"/>
        <v>10.1</v>
      </c>
      <c r="Q21" s="239">
        <f t="shared" si="8"/>
        <v>10.17</v>
      </c>
      <c r="R21" s="238">
        <f t="shared" si="9"/>
        <v>10.25</v>
      </c>
      <c r="S21" s="239">
        <f t="shared" si="10"/>
        <v>10.32</v>
      </c>
      <c r="T21" s="320">
        <f t="shared" si="11"/>
        <v>10.4</v>
      </c>
      <c r="U21" s="321">
        <f t="shared" si="12"/>
        <v>10.48</v>
      </c>
      <c r="V21" s="238">
        <f t="shared" si="13"/>
        <v>10.55</v>
      </c>
      <c r="W21" s="239">
        <f t="shared" si="14"/>
        <v>10.63</v>
      </c>
      <c r="X21" s="242">
        <f t="shared" si="15"/>
        <v>10.7</v>
      </c>
      <c r="Y21" s="239">
        <f t="shared" si="16"/>
        <v>10.78</v>
      </c>
      <c r="Z21" s="238">
        <f t="shared" si="17"/>
        <v>10.85</v>
      </c>
      <c r="AA21" s="239">
        <f t="shared" si="18"/>
        <v>10.93</v>
      </c>
      <c r="AB21" s="238">
        <f t="shared" si="19"/>
        <v>11</v>
      </c>
      <c r="AC21" s="239">
        <f t="shared" si="20"/>
        <v>11.08</v>
      </c>
      <c r="AD21" s="320">
        <f t="shared" si="21"/>
        <v>11.15</v>
      </c>
      <c r="AE21" s="321">
        <f t="shared" si="22"/>
        <v>11.23</v>
      </c>
      <c r="AF21" s="238">
        <f t="shared" si="23"/>
        <v>11.3</v>
      </c>
      <c r="AG21" s="239">
        <f t="shared" si="24"/>
        <v>11.38</v>
      </c>
      <c r="AH21" s="238">
        <f t="shared" si="25"/>
        <v>11.45</v>
      </c>
      <c r="AI21" s="239">
        <f t="shared" si="26"/>
        <v>11.53</v>
      </c>
      <c r="AJ21" s="238">
        <f t="shared" si="27"/>
        <v>11.61</v>
      </c>
      <c r="AK21" s="239">
        <f t="shared" si="28"/>
        <v>11.68</v>
      </c>
      <c r="AL21" s="238">
        <f t="shared" si="29"/>
        <v>11.76</v>
      </c>
      <c r="AM21" s="239">
        <f t="shared" si="30"/>
        <v>11.83</v>
      </c>
      <c r="AN21" s="320">
        <f t="shared" si="31"/>
        <v>11.91</v>
      </c>
      <c r="AO21" s="321">
        <f t="shared" si="32"/>
        <v>11.98</v>
      </c>
      <c r="AP21" s="242">
        <f t="shared" si="33"/>
        <v>12.06</v>
      </c>
      <c r="AQ21" s="239">
        <f t="shared" si="34"/>
        <v>12.13</v>
      </c>
      <c r="AR21" s="238">
        <f t="shared" si="35"/>
        <v>12.21</v>
      </c>
      <c r="AS21" s="239">
        <f t="shared" si="36"/>
        <v>12.28</v>
      </c>
      <c r="AT21" s="242">
        <f t="shared" si="37"/>
        <v>12.36</v>
      </c>
      <c r="AU21" s="239">
        <f t="shared" si="38"/>
        <v>12.43</v>
      </c>
      <c r="AV21" s="238">
        <f t="shared" si="39"/>
        <v>12.51</v>
      </c>
      <c r="AW21" s="239">
        <f t="shared" si="40"/>
        <v>12.59</v>
      </c>
      <c r="AX21" s="320">
        <f t="shared" si="41"/>
        <v>12.66</v>
      </c>
      <c r="AY21" s="321">
        <f t="shared" si="42"/>
        <v>12.74</v>
      </c>
      <c r="AZ21" s="238">
        <f t="shared" si="43"/>
        <v>12.81</v>
      </c>
      <c r="BA21" s="239">
        <f t="shared" si="44"/>
        <v>12.89</v>
      </c>
      <c r="BB21" s="242">
        <f t="shared" si="45"/>
        <v>12.96</v>
      </c>
      <c r="BC21" s="239">
        <f t="shared" si="46"/>
        <v>13.04</v>
      </c>
      <c r="BD21" s="238">
        <f t="shared" si="47"/>
        <v>13.11</v>
      </c>
      <c r="BE21" s="239">
        <f t="shared" si="48"/>
        <v>13.19</v>
      </c>
      <c r="BF21" s="238">
        <f t="shared" si="49"/>
        <v>13.26</v>
      </c>
      <c r="BG21" s="263"/>
      <c r="BI21" s="236">
        <v>2600000</v>
      </c>
      <c r="BJ21" s="354"/>
    </row>
    <row r="22" spans="1:256" ht="15" x14ac:dyDescent="0.25">
      <c r="A22" s="200">
        <v>34</v>
      </c>
      <c r="B22" s="201">
        <f t="shared" si="50"/>
        <v>1.1439999999999999</v>
      </c>
      <c r="C22" s="202">
        <v>8.0000000000000002E-3</v>
      </c>
      <c r="D22" s="203"/>
      <c r="E22" s="354"/>
      <c r="F22" s="245">
        <v>2800000</v>
      </c>
      <c r="G22" s="237">
        <f t="shared" si="51"/>
        <v>9.26</v>
      </c>
      <c r="H22" s="238">
        <f t="shared" si="52"/>
        <v>9.33</v>
      </c>
      <c r="I22" s="239">
        <f t="shared" si="0"/>
        <v>9.4</v>
      </c>
      <c r="J22" s="320">
        <f t="shared" si="1"/>
        <v>9.48</v>
      </c>
      <c r="K22" s="321">
        <f t="shared" si="2"/>
        <v>9.56</v>
      </c>
      <c r="L22" s="238">
        <f t="shared" si="3"/>
        <v>9.6300000000000008</v>
      </c>
      <c r="M22" s="239">
        <f t="shared" si="4"/>
        <v>9.48</v>
      </c>
      <c r="N22" s="238">
        <f t="shared" si="5"/>
        <v>9.7799999999999994</v>
      </c>
      <c r="O22" s="239">
        <f t="shared" si="6"/>
        <v>9.93</v>
      </c>
      <c r="P22" s="238">
        <f t="shared" si="7"/>
        <v>9.93</v>
      </c>
      <c r="Q22" s="239">
        <f t="shared" si="8"/>
        <v>10</v>
      </c>
      <c r="R22" s="238">
        <f t="shared" si="9"/>
        <v>10.07</v>
      </c>
      <c r="S22" s="239">
        <f t="shared" si="10"/>
        <v>10.15</v>
      </c>
      <c r="T22" s="320">
        <f t="shared" si="11"/>
        <v>10.220000000000001</v>
      </c>
      <c r="U22" s="321">
        <f t="shared" si="12"/>
        <v>10.3</v>
      </c>
      <c r="V22" s="238">
        <f t="shared" si="13"/>
        <v>10.37</v>
      </c>
      <c r="W22" s="239">
        <f t="shared" si="14"/>
        <v>10.45</v>
      </c>
      <c r="X22" s="242">
        <f t="shared" si="15"/>
        <v>10.52</v>
      </c>
      <c r="Y22" s="239">
        <f t="shared" si="16"/>
        <v>10.59</v>
      </c>
      <c r="Z22" s="238">
        <f t="shared" si="17"/>
        <v>10.67</v>
      </c>
      <c r="AA22" s="239">
        <f t="shared" si="18"/>
        <v>10.74</v>
      </c>
      <c r="AB22" s="238">
        <f t="shared" si="19"/>
        <v>10.82</v>
      </c>
      <c r="AC22" s="239">
        <f t="shared" si="20"/>
        <v>10.89</v>
      </c>
      <c r="AD22" s="320">
        <f t="shared" si="21"/>
        <v>10.96</v>
      </c>
      <c r="AE22" s="321">
        <f t="shared" si="22"/>
        <v>11.04</v>
      </c>
      <c r="AF22" s="238">
        <f t="shared" si="23"/>
        <v>11.11</v>
      </c>
      <c r="AG22" s="239">
        <f t="shared" si="24"/>
        <v>11.19</v>
      </c>
      <c r="AH22" s="238">
        <f t="shared" si="25"/>
        <v>11.26</v>
      </c>
      <c r="AI22" s="239">
        <f t="shared" si="26"/>
        <v>11.33</v>
      </c>
      <c r="AJ22" s="238">
        <f t="shared" si="27"/>
        <v>11.41</v>
      </c>
      <c r="AK22" s="239">
        <f t="shared" si="28"/>
        <v>11.48</v>
      </c>
      <c r="AL22" s="238">
        <f t="shared" si="29"/>
        <v>11.56</v>
      </c>
      <c r="AM22" s="239">
        <f t="shared" si="30"/>
        <v>11.63</v>
      </c>
      <c r="AN22" s="320">
        <f t="shared" si="31"/>
        <v>11.7</v>
      </c>
      <c r="AO22" s="321">
        <f t="shared" si="32"/>
        <v>11.78</v>
      </c>
      <c r="AP22" s="242">
        <f t="shared" si="33"/>
        <v>11.85</v>
      </c>
      <c r="AQ22" s="239">
        <f t="shared" si="34"/>
        <v>11.93</v>
      </c>
      <c r="AR22" s="238">
        <f t="shared" si="35"/>
        <v>12</v>
      </c>
      <c r="AS22" s="239">
        <f t="shared" si="36"/>
        <v>12.08</v>
      </c>
      <c r="AT22" s="242">
        <f t="shared" si="37"/>
        <v>12.15</v>
      </c>
      <c r="AU22" s="239">
        <f t="shared" si="38"/>
        <v>12.22</v>
      </c>
      <c r="AV22" s="238">
        <f t="shared" si="39"/>
        <v>12.3</v>
      </c>
      <c r="AW22" s="239">
        <f t="shared" si="40"/>
        <v>12.37</v>
      </c>
      <c r="AX22" s="320">
        <f t="shared" si="41"/>
        <v>12.45</v>
      </c>
      <c r="AY22" s="321">
        <f t="shared" si="42"/>
        <v>12.52</v>
      </c>
      <c r="AZ22" s="238">
        <f t="shared" si="43"/>
        <v>12.59</v>
      </c>
      <c r="BA22" s="239">
        <f t="shared" si="44"/>
        <v>12.67</v>
      </c>
      <c r="BB22" s="242">
        <f t="shared" si="45"/>
        <v>12.74</v>
      </c>
      <c r="BC22" s="239">
        <f t="shared" si="46"/>
        <v>12.82</v>
      </c>
      <c r="BD22" s="238">
        <f t="shared" si="47"/>
        <v>12.89</v>
      </c>
      <c r="BE22" s="239">
        <f t="shared" si="48"/>
        <v>12.96</v>
      </c>
      <c r="BF22" s="238">
        <f t="shared" si="49"/>
        <v>13.04</v>
      </c>
      <c r="BG22" s="263"/>
      <c r="BI22" s="245">
        <v>2800000</v>
      </c>
      <c r="BJ22" s="354"/>
    </row>
    <row r="23" spans="1:256" ht="15" x14ac:dyDescent="0.25">
      <c r="A23" s="214">
        <v>35</v>
      </c>
      <c r="B23" s="215">
        <f t="shared" si="50"/>
        <v>1.1519999999999999</v>
      </c>
      <c r="C23" s="202">
        <v>8.0000000000000002E-3</v>
      </c>
      <c r="D23" s="203"/>
      <c r="E23" s="354"/>
      <c r="F23" s="236">
        <v>3000000</v>
      </c>
      <c r="G23" s="237">
        <f t="shared" si="51"/>
        <v>9.1199999999999992</v>
      </c>
      <c r="H23" s="238">
        <f t="shared" si="52"/>
        <v>9.19</v>
      </c>
      <c r="I23" s="239">
        <f t="shared" si="0"/>
        <v>9.26</v>
      </c>
      <c r="J23" s="320">
        <f t="shared" si="1"/>
        <v>9.34</v>
      </c>
      <c r="K23" s="321">
        <f t="shared" si="2"/>
        <v>9.41</v>
      </c>
      <c r="L23" s="238">
        <f t="shared" si="3"/>
        <v>9.48</v>
      </c>
      <c r="M23" s="239">
        <f t="shared" si="4"/>
        <v>9.34</v>
      </c>
      <c r="N23" s="238">
        <f t="shared" si="5"/>
        <v>9.6300000000000008</v>
      </c>
      <c r="O23" s="239">
        <f t="shared" si="6"/>
        <v>9.7799999999999994</v>
      </c>
      <c r="P23" s="238">
        <f t="shared" si="7"/>
        <v>9.7799999999999994</v>
      </c>
      <c r="Q23" s="239">
        <f t="shared" si="8"/>
        <v>9.85</v>
      </c>
      <c r="R23" s="238">
        <f t="shared" si="9"/>
        <v>9.92</v>
      </c>
      <c r="S23" s="239">
        <f t="shared" si="10"/>
        <v>10</v>
      </c>
      <c r="T23" s="320">
        <f t="shared" si="11"/>
        <v>10.07</v>
      </c>
      <c r="U23" s="321">
        <f t="shared" si="12"/>
        <v>10.14</v>
      </c>
      <c r="V23" s="238">
        <f t="shared" si="13"/>
        <v>10.210000000000001</v>
      </c>
      <c r="W23" s="239">
        <f t="shared" si="14"/>
        <v>10.29</v>
      </c>
      <c r="X23" s="242">
        <f t="shared" si="15"/>
        <v>10.36</v>
      </c>
      <c r="Y23" s="239">
        <f t="shared" si="16"/>
        <v>10.43</v>
      </c>
      <c r="Z23" s="238">
        <f t="shared" si="17"/>
        <v>10.51</v>
      </c>
      <c r="AA23" s="239">
        <f t="shared" si="18"/>
        <v>10.58</v>
      </c>
      <c r="AB23" s="238">
        <f t="shared" si="19"/>
        <v>10.65</v>
      </c>
      <c r="AC23" s="239">
        <f t="shared" si="20"/>
        <v>10.73</v>
      </c>
      <c r="AD23" s="320">
        <f t="shared" si="21"/>
        <v>10.8</v>
      </c>
      <c r="AE23" s="321">
        <f t="shared" si="22"/>
        <v>10.87</v>
      </c>
      <c r="AF23" s="238">
        <f t="shared" si="23"/>
        <v>10.94</v>
      </c>
      <c r="AG23" s="239">
        <f t="shared" si="24"/>
        <v>11.02</v>
      </c>
      <c r="AH23" s="238">
        <f t="shared" si="25"/>
        <v>11.09</v>
      </c>
      <c r="AI23" s="239">
        <f t="shared" si="26"/>
        <v>11.16</v>
      </c>
      <c r="AJ23" s="238">
        <f t="shared" si="27"/>
        <v>11.24</v>
      </c>
      <c r="AK23" s="239">
        <f t="shared" si="28"/>
        <v>11.31</v>
      </c>
      <c r="AL23" s="238">
        <f t="shared" si="29"/>
        <v>11.38</v>
      </c>
      <c r="AM23" s="239">
        <f t="shared" si="30"/>
        <v>11.45</v>
      </c>
      <c r="AN23" s="320">
        <f t="shared" si="31"/>
        <v>11.53</v>
      </c>
      <c r="AO23" s="321">
        <f t="shared" si="32"/>
        <v>11.6</v>
      </c>
      <c r="AP23" s="242">
        <f t="shared" si="33"/>
        <v>11.67</v>
      </c>
      <c r="AQ23" s="239">
        <f t="shared" si="34"/>
        <v>11.75</v>
      </c>
      <c r="AR23" s="238">
        <f t="shared" si="35"/>
        <v>11.82</v>
      </c>
      <c r="AS23" s="239">
        <f t="shared" si="36"/>
        <v>11.89</v>
      </c>
      <c r="AT23" s="242">
        <f t="shared" si="37"/>
        <v>11.97</v>
      </c>
      <c r="AU23" s="239">
        <f t="shared" si="38"/>
        <v>12.04</v>
      </c>
      <c r="AV23" s="238">
        <f t="shared" si="39"/>
        <v>12.11</v>
      </c>
      <c r="AW23" s="239">
        <f t="shared" si="40"/>
        <v>12.18</v>
      </c>
      <c r="AX23" s="320">
        <f t="shared" si="41"/>
        <v>12.26</v>
      </c>
      <c r="AY23" s="321">
        <f t="shared" si="42"/>
        <v>12.33</v>
      </c>
      <c r="AZ23" s="238">
        <f t="shared" si="43"/>
        <v>12.4</v>
      </c>
      <c r="BA23" s="239">
        <f t="shared" si="44"/>
        <v>12.48</v>
      </c>
      <c r="BB23" s="242">
        <f t="shared" si="45"/>
        <v>12.55</v>
      </c>
      <c r="BC23" s="239">
        <f t="shared" si="46"/>
        <v>12.62</v>
      </c>
      <c r="BD23" s="238">
        <f t="shared" si="47"/>
        <v>12.7</v>
      </c>
      <c r="BE23" s="239">
        <f t="shared" si="48"/>
        <v>12.77</v>
      </c>
      <c r="BF23" s="238">
        <f t="shared" si="49"/>
        <v>12.84</v>
      </c>
      <c r="BG23" s="263"/>
      <c r="BI23" s="236">
        <v>3000000</v>
      </c>
      <c r="BJ23" s="354"/>
    </row>
    <row r="24" spans="1:256" ht="15" x14ac:dyDescent="0.25">
      <c r="A24" s="200">
        <v>36</v>
      </c>
      <c r="B24" s="201">
        <f t="shared" si="50"/>
        <v>1.1599999999999999</v>
      </c>
      <c r="C24" s="202">
        <v>8.0000000000000002E-3</v>
      </c>
      <c r="D24" s="203"/>
      <c r="E24" s="354"/>
      <c r="F24" s="245">
        <v>3200000</v>
      </c>
      <c r="G24" s="237">
        <f t="shared" si="51"/>
        <v>8.98</v>
      </c>
      <c r="H24" s="238">
        <f t="shared" si="52"/>
        <v>9.0500000000000007</v>
      </c>
      <c r="I24" s="239">
        <f t="shared" si="0"/>
        <v>9.1199999999999992</v>
      </c>
      <c r="J24" s="320">
        <f t="shared" si="1"/>
        <v>9.1999999999999993</v>
      </c>
      <c r="K24" s="321">
        <f t="shared" si="2"/>
        <v>9.27</v>
      </c>
      <c r="L24" s="238">
        <f t="shared" si="3"/>
        <v>9.34</v>
      </c>
      <c r="M24" s="239">
        <f t="shared" si="4"/>
        <v>9.1999999999999993</v>
      </c>
      <c r="N24" s="238">
        <f t="shared" si="5"/>
        <v>9.48</v>
      </c>
      <c r="O24" s="239">
        <f t="shared" si="6"/>
        <v>9.6300000000000008</v>
      </c>
      <c r="P24" s="238">
        <f t="shared" si="7"/>
        <v>9.6300000000000008</v>
      </c>
      <c r="Q24" s="239">
        <f t="shared" si="8"/>
        <v>9.6999999999999993</v>
      </c>
      <c r="R24" s="238">
        <f t="shared" si="9"/>
        <v>9.77</v>
      </c>
      <c r="S24" s="239">
        <f t="shared" si="10"/>
        <v>9.84</v>
      </c>
      <c r="T24" s="320">
        <f t="shared" si="11"/>
        <v>9.91</v>
      </c>
      <c r="U24" s="321">
        <f t="shared" si="12"/>
        <v>9.99</v>
      </c>
      <c r="V24" s="238">
        <f t="shared" si="13"/>
        <v>10.06</v>
      </c>
      <c r="W24" s="239">
        <f t="shared" si="14"/>
        <v>10.130000000000001</v>
      </c>
      <c r="X24" s="242">
        <f t="shared" si="15"/>
        <v>10.199999999999999</v>
      </c>
      <c r="Y24" s="239">
        <f t="shared" si="16"/>
        <v>10.27</v>
      </c>
      <c r="Z24" s="238">
        <f t="shared" si="17"/>
        <v>10.34</v>
      </c>
      <c r="AA24" s="239">
        <f t="shared" si="18"/>
        <v>10.42</v>
      </c>
      <c r="AB24" s="238">
        <f t="shared" si="19"/>
        <v>10.49</v>
      </c>
      <c r="AC24" s="239">
        <f t="shared" si="20"/>
        <v>10.56</v>
      </c>
      <c r="AD24" s="320">
        <f t="shared" si="21"/>
        <v>10.63</v>
      </c>
      <c r="AE24" s="321">
        <f t="shared" si="22"/>
        <v>10.7</v>
      </c>
      <c r="AF24" s="238">
        <f t="shared" si="23"/>
        <v>10.78</v>
      </c>
      <c r="AG24" s="239">
        <f t="shared" si="24"/>
        <v>10.85</v>
      </c>
      <c r="AH24" s="238">
        <f t="shared" si="25"/>
        <v>10.92</v>
      </c>
      <c r="AI24" s="239">
        <f t="shared" si="26"/>
        <v>10.99</v>
      </c>
      <c r="AJ24" s="238">
        <f t="shared" si="27"/>
        <v>11.06</v>
      </c>
      <c r="AK24" s="239">
        <f t="shared" si="28"/>
        <v>11.14</v>
      </c>
      <c r="AL24" s="238">
        <f t="shared" si="29"/>
        <v>11.21</v>
      </c>
      <c r="AM24" s="239">
        <f t="shared" si="30"/>
        <v>11.28</v>
      </c>
      <c r="AN24" s="320">
        <f t="shared" si="31"/>
        <v>11.35</v>
      </c>
      <c r="AO24" s="321">
        <f t="shared" si="32"/>
        <v>11.42</v>
      </c>
      <c r="AP24" s="242">
        <f t="shared" si="33"/>
        <v>11.49</v>
      </c>
      <c r="AQ24" s="239">
        <f t="shared" si="34"/>
        <v>11.57</v>
      </c>
      <c r="AR24" s="238">
        <f t="shared" si="35"/>
        <v>11.64</v>
      </c>
      <c r="AS24" s="239">
        <f t="shared" si="36"/>
        <v>11.71</v>
      </c>
      <c r="AT24" s="242">
        <f t="shared" si="37"/>
        <v>11.78</v>
      </c>
      <c r="AU24" s="239">
        <f t="shared" si="38"/>
        <v>11.85</v>
      </c>
      <c r="AV24" s="238">
        <f t="shared" si="39"/>
        <v>11.93</v>
      </c>
      <c r="AW24" s="239">
        <f t="shared" si="40"/>
        <v>12</v>
      </c>
      <c r="AX24" s="320">
        <f t="shared" si="41"/>
        <v>12.07</v>
      </c>
      <c r="AY24" s="321">
        <f t="shared" si="42"/>
        <v>12.14</v>
      </c>
      <c r="AZ24" s="238">
        <f t="shared" si="43"/>
        <v>12.21</v>
      </c>
      <c r="BA24" s="239">
        <f t="shared" si="44"/>
        <v>12.28</v>
      </c>
      <c r="BB24" s="242">
        <f t="shared" si="45"/>
        <v>12.36</v>
      </c>
      <c r="BC24" s="239">
        <f t="shared" si="46"/>
        <v>12.43</v>
      </c>
      <c r="BD24" s="238">
        <f t="shared" si="47"/>
        <v>12.5</v>
      </c>
      <c r="BE24" s="239">
        <f t="shared" si="48"/>
        <v>12.57</v>
      </c>
      <c r="BF24" s="238">
        <f t="shared" si="49"/>
        <v>12.64</v>
      </c>
      <c r="BG24" s="320"/>
      <c r="BH24" s="257"/>
      <c r="BI24" s="245">
        <v>3200000</v>
      </c>
      <c r="BJ24" s="354"/>
      <c r="BK24" s="257"/>
      <c r="BL24" s="257"/>
      <c r="BM24" s="257"/>
      <c r="BN24" s="257"/>
      <c r="BO24" s="257"/>
      <c r="BP24" s="257"/>
      <c r="BQ24" s="257"/>
      <c r="BR24" s="257"/>
      <c r="BS24" s="257"/>
      <c r="BT24" s="257"/>
      <c r="BU24" s="257"/>
      <c r="BV24" s="257"/>
      <c r="BW24" s="257"/>
      <c r="BX24" s="257"/>
      <c r="BY24" s="257"/>
      <c r="BZ24" s="257"/>
      <c r="CA24" s="257"/>
      <c r="CB24" s="257"/>
      <c r="CC24" s="257"/>
      <c r="CD24" s="257"/>
      <c r="CE24" s="257"/>
      <c r="CF24" s="257"/>
      <c r="CG24" s="257"/>
      <c r="CH24" s="257"/>
      <c r="CI24" s="257"/>
      <c r="CJ24" s="257"/>
      <c r="CK24" s="257"/>
      <c r="CL24" s="257"/>
      <c r="CM24" s="257"/>
      <c r="CN24" s="257"/>
      <c r="CO24" s="257"/>
      <c r="CP24" s="257"/>
      <c r="CQ24" s="257"/>
      <c r="CR24" s="257"/>
      <c r="CS24" s="257"/>
      <c r="CT24" s="257"/>
      <c r="CU24" s="257"/>
      <c r="CV24" s="257"/>
      <c r="CW24" s="257"/>
      <c r="CX24" s="257"/>
      <c r="CY24" s="257"/>
      <c r="CZ24" s="257"/>
      <c r="DA24" s="257"/>
      <c r="DB24" s="257"/>
      <c r="DC24" s="257"/>
      <c r="DD24" s="257"/>
      <c r="DE24" s="257"/>
      <c r="DF24" s="257"/>
      <c r="DG24" s="257"/>
      <c r="DH24" s="257"/>
      <c r="DI24" s="257"/>
      <c r="DJ24" s="257"/>
      <c r="DK24" s="257"/>
      <c r="DL24" s="257"/>
      <c r="DM24" s="257"/>
      <c r="DN24" s="257"/>
      <c r="DO24" s="257"/>
      <c r="DP24" s="257"/>
      <c r="DQ24" s="257"/>
      <c r="DR24" s="257"/>
      <c r="DS24" s="257"/>
      <c r="DT24" s="257"/>
      <c r="DU24" s="257"/>
      <c r="DV24" s="257"/>
      <c r="DW24" s="257"/>
      <c r="DX24" s="257"/>
      <c r="DY24" s="257"/>
      <c r="DZ24" s="257"/>
      <c r="EA24" s="257"/>
      <c r="EB24" s="257"/>
      <c r="EC24" s="257"/>
      <c r="ED24" s="257"/>
      <c r="EE24" s="257"/>
      <c r="EF24" s="257"/>
      <c r="EG24" s="257"/>
      <c r="EH24" s="257"/>
      <c r="EI24" s="257"/>
      <c r="EJ24" s="257"/>
      <c r="EK24" s="257"/>
      <c r="EL24" s="257"/>
      <c r="EM24" s="257"/>
      <c r="EN24" s="257"/>
      <c r="EO24" s="257"/>
      <c r="EP24" s="257"/>
      <c r="EQ24" s="257"/>
      <c r="ER24" s="257"/>
      <c r="ES24" s="257"/>
      <c r="ET24" s="257"/>
      <c r="EU24" s="257"/>
      <c r="EV24" s="257"/>
      <c r="EW24" s="257"/>
      <c r="EX24" s="257"/>
      <c r="EY24" s="257"/>
      <c r="EZ24" s="257"/>
      <c r="FA24" s="257"/>
      <c r="FB24" s="257"/>
      <c r="FC24" s="257"/>
      <c r="FD24" s="257"/>
      <c r="FE24" s="257"/>
      <c r="FF24" s="257"/>
      <c r="FG24" s="257"/>
      <c r="FH24" s="257"/>
      <c r="FI24" s="257"/>
      <c r="FJ24" s="257"/>
      <c r="FK24" s="257"/>
      <c r="FL24" s="257"/>
      <c r="FM24" s="257"/>
      <c r="FN24" s="257"/>
      <c r="FO24" s="257"/>
      <c r="FP24" s="257"/>
      <c r="FQ24" s="257"/>
      <c r="FR24" s="257"/>
      <c r="FS24" s="257"/>
      <c r="FT24" s="257"/>
      <c r="FU24" s="257"/>
      <c r="FV24" s="257"/>
      <c r="FW24" s="257"/>
      <c r="FX24" s="257"/>
      <c r="FY24" s="257"/>
      <c r="FZ24" s="257"/>
      <c r="GA24" s="257"/>
      <c r="GB24" s="257"/>
      <c r="GC24" s="257"/>
      <c r="GD24" s="257"/>
      <c r="GE24" s="257"/>
      <c r="GF24" s="257"/>
      <c r="GG24" s="257"/>
      <c r="GH24" s="257"/>
      <c r="GI24" s="257"/>
      <c r="GJ24" s="257"/>
      <c r="GK24" s="257"/>
      <c r="GL24" s="257"/>
      <c r="GM24" s="257"/>
      <c r="GN24" s="257"/>
      <c r="GO24" s="257"/>
      <c r="GP24" s="257"/>
      <c r="GQ24" s="257"/>
      <c r="GR24" s="257"/>
      <c r="GS24" s="257"/>
      <c r="GT24" s="257"/>
      <c r="GU24" s="257"/>
      <c r="GV24" s="257"/>
      <c r="GW24" s="257"/>
      <c r="GX24" s="257"/>
      <c r="GY24" s="257"/>
      <c r="GZ24" s="257"/>
      <c r="HA24" s="257"/>
      <c r="HB24" s="257"/>
      <c r="HC24" s="257"/>
      <c r="HD24" s="257"/>
      <c r="HE24" s="257"/>
      <c r="HF24" s="257"/>
      <c r="HG24" s="257"/>
      <c r="HH24" s="257"/>
      <c r="HI24" s="257"/>
      <c r="HJ24" s="257"/>
      <c r="HK24" s="257"/>
      <c r="HL24" s="257"/>
      <c r="HM24" s="257"/>
      <c r="HN24" s="257"/>
      <c r="HO24" s="257"/>
      <c r="HP24" s="257"/>
      <c r="HQ24" s="257"/>
      <c r="HR24" s="257"/>
      <c r="HS24" s="257"/>
      <c r="HT24" s="257"/>
      <c r="HU24" s="257"/>
      <c r="HV24" s="257"/>
      <c r="HW24" s="257"/>
      <c r="HX24" s="257"/>
      <c r="HY24" s="257"/>
      <c r="HZ24" s="257"/>
      <c r="IA24" s="257"/>
      <c r="IB24" s="257"/>
      <c r="IC24" s="257"/>
      <c r="ID24" s="257"/>
      <c r="IE24" s="257"/>
      <c r="IF24" s="257"/>
      <c r="IG24" s="257"/>
      <c r="IH24" s="257"/>
      <c r="II24" s="257"/>
      <c r="IJ24" s="257"/>
      <c r="IK24" s="257"/>
      <c r="IL24" s="257"/>
      <c r="IM24" s="257"/>
      <c r="IN24" s="257"/>
      <c r="IO24" s="257"/>
      <c r="IP24" s="257"/>
      <c r="IQ24" s="257"/>
      <c r="IR24" s="257"/>
      <c r="IS24" s="257"/>
      <c r="IT24" s="257"/>
      <c r="IU24" s="257"/>
      <c r="IV24" s="257"/>
    </row>
    <row r="25" spans="1:256" ht="15" x14ac:dyDescent="0.25">
      <c r="A25" s="214">
        <v>37</v>
      </c>
      <c r="B25" s="215">
        <f t="shared" si="50"/>
        <v>1.1679999999999999</v>
      </c>
      <c r="C25" s="202">
        <v>8.0000000000000002E-3</v>
      </c>
      <c r="D25" s="203"/>
      <c r="E25" s="354"/>
      <c r="F25" s="236">
        <v>3400000</v>
      </c>
      <c r="G25" s="237">
        <f t="shared" si="51"/>
        <v>8.86</v>
      </c>
      <c r="H25" s="238">
        <f t="shared" si="52"/>
        <v>8.93</v>
      </c>
      <c r="I25" s="239">
        <f t="shared" si="0"/>
        <v>9</v>
      </c>
      <c r="J25" s="320">
        <f t="shared" si="1"/>
        <v>9.07</v>
      </c>
      <c r="K25" s="321">
        <f t="shared" si="2"/>
        <v>9.14</v>
      </c>
      <c r="L25" s="238">
        <f t="shared" si="3"/>
        <v>9.2100000000000009</v>
      </c>
      <c r="M25" s="239">
        <f t="shared" si="4"/>
        <v>9.07</v>
      </c>
      <c r="N25" s="238">
        <f t="shared" si="5"/>
        <v>9.36</v>
      </c>
      <c r="O25" s="239">
        <f t="shared" si="6"/>
        <v>9.5</v>
      </c>
      <c r="P25" s="238">
        <f t="shared" si="7"/>
        <v>9.5</v>
      </c>
      <c r="Q25" s="239">
        <f t="shared" si="8"/>
        <v>9.57</v>
      </c>
      <c r="R25" s="238">
        <f t="shared" si="9"/>
        <v>9.64</v>
      </c>
      <c r="S25" s="239">
        <f t="shared" si="10"/>
        <v>9.7100000000000009</v>
      </c>
      <c r="T25" s="320">
        <f t="shared" si="11"/>
        <v>9.7799999999999994</v>
      </c>
      <c r="U25" s="321">
        <f t="shared" si="12"/>
        <v>9.85</v>
      </c>
      <c r="V25" s="238">
        <f t="shared" si="13"/>
        <v>9.92</v>
      </c>
      <c r="W25" s="239">
        <f t="shared" si="14"/>
        <v>9.99</v>
      </c>
      <c r="X25" s="242">
        <f t="shared" si="15"/>
        <v>10.06</v>
      </c>
      <c r="Y25" s="239">
        <f t="shared" si="16"/>
        <v>10.14</v>
      </c>
      <c r="Z25" s="238">
        <f t="shared" si="17"/>
        <v>10.210000000000001</v>
      </c>
      <c r="AA25" s="239">
        <f t="shared" si="18"/>
        <v>10.28</v>
      </c>
      <c r="AB25" s="238">
        <f t="shared" si="19"/>
        <v>10.35</v>
      </c>
      <c r="AC25" s="239">
        <f t="shared" si="20"/>
        <v>10.42</v>
      </c>
      <c r="AD25" s="320">
        <f t="shared" si="21"/>
        <v>10.49</v>
      </c>
      <c r="AE25" s="321">
        <f t="shared" si="22"/>
        <v>10.56</v>
      </c>
      <c r="AF25" s="238">
        <f t="shared" si="23"/>
        <v>10.63</v>
      </c>
      <c r="AG25" s="239">
        <f t="shared" si="24"/>
        <v>10.7</v>
      </c>
      <c r="AH25" s="238">
        <f t="shared" si="25"/>
        <v>10.77</v>
      </c>
      <c r="AI25" s="239">
        <f t="shared" si="26"/>
        <v>10.84</v>
      </c>
      <c r="AJ25" s="238">
        <f t="shared" si="27"/>
        <v>10.92</v>
      </c>
      <c r="AK25" s="239">
        <f t="shared" si="28"/>
        <v>10.99</v>
      </c>
      <c r="AL25" s="238">
        <f t="shared" si="29"/>
        <v>11.06</v>
      </c>
      <c r="AM25" s="239">
        <f t="shared" si="30"/>
        <v>11.13</v>
      </c>
      <c r="AN25" s="320">
        <f t="shared" si="31"/>
        <v>11.2</v>
      </c>
      <c r="AO25" s="321">
        <f t="shared" si="32"/>
        <v>11.27</v>
      </c>
      <c r="AP25" s="242">
        <f t="shared" si="33"/>
        <v>11.34</v>
      </c>
      <c r="AQ25" s="239">
        <f t="shared" si="34"/>
        <v>11.41</v>
      </c>
      <c r="AR25" s="238">
        <f t="shared" si="35"/>
        <v>11.48</v>
      </c>
      <c r="AS25" s="239">
        <f t="shared" si="36"/>
        <v>11.55</v>
      </c>
      <c r="AT25" s="242">
        <f t="shared" si="37"/>
        <v>11.62</v>
      </c>
      <c r="AU25" s="239">
        <f t="shared" si="38"/>
        <v>11.7</v>
      </c>
      <c r="AV25" s="238">
        <f t="shared" si="39"/>
        <v>11.77</v>
      </c>
      <c r="AW25" s="239">
        <f t="shared" si="40"/>
        <v>11.84</v>
      </c>
      <c r="AX25" s="320">
        <f t="shared" si="41"/>
        <v>11.91</v>
      </c>
      <c r="AY25" s="321">
        <f t="shared" si="42"/>
        <v>11.98</v>
      </c>
      <c r="AZ25" s="238">
        <f t="shared" si="43"/>
        <v>12.05</v>
      </c>
      <c r="BA25" s="239">
        <f t="shared" si="44"/>
        <v>12.12</v>
      </c>
      <c r="BB25" s="242">
        <f t="shared" si="45"/>
        <v>12.19</v>
      </c>
      <c r="BC25" s="239">
        <f t="shared" si="46"/>
        <v>12.26</v>
      </c>
      <c r="BD25" s="238">
        <f t="shared" si="47"/>
        <v>12.33</v>
      </c>
      <c r="BE25" s="239">
        <f t="shared" si="48"/>
        <v>12.4</v>
      </c>
      <c r="BF25" s="238">
        <f t="shared" si="49"/>
        <v>12.47</v>
      </c>
      <c r="BG25" s="320"/>
      <c r="BH25" s="257"/>
      <c r="BI25" s="236">
        <v>3400000</v>
      </c>
      <c r="BJ25" s="354"/>
      <c r="BK25" s="257"/>
      <c r="BL25" s="257"/>
      <c r="BM25" s="257"/>
      <c r="BN25" s="257"/>
      <c r="BO25" s="257"/>
      <c r="BP25" s="257"/>
      <c r="BQ25" s="257"/>
      <c r="BR25" s="257"/>
      <c r="BS25" s="257"/>
      <c r="BT25" s="257"/>
      <c r="BU25" s="257"/>
      <c r="BV25" s="257"/>
      <c r="BW25" s="257"/>
      <c r="BX25" s="257"/>
      <c r="BY25" s="257"/>
      <c r="BZ25" s="257"/>
      <c r="CA25" s="257"/>
      <c r="CB25" s="257"/>
      <c r="CC25" s="257"/>
      <c r="CD25" s="257"/>
      <c r="CE25" s="257"/>
      <c r="CF25" s="257"/>
      <c r="CG25" s="257"/>
      <c r="CH25" s="257"/>
      <c r="CI25" s="257"/>
      <c r="CJ25" s="257"/>
      <c r="CK25" s="257"/>
      <c r="CL25" s="257"/>
      <c r="CM25" s="257"/>
      <c r="CN25" s="257"/>
      <c r="CO25" s="257"/>
      <c r="CP25" s="257"/>
      <c r="CQ25" s="257"/>
      <c r="CR25" s="257"/>
      <c r="CS25" s="257"/>
      <c r="CT25" s="257"/>
      <c r="CU25" s="257"/>
      <c r="CV25" s="257"/>
      <c r="CW25" s="257"/>
      <c r="CX25" s="257"/>
      <c r="CY25" s="257"/>
      <c r="CZ25" s="257"/>
      <c r="DA25" s="257"/>
      <c r="DB25" s="257"/>
      <c r="DC25" s="257"/>
      <c r="DD25" s="257"/>
      <c r="DE25" s="257"/>
      <c r="DF25" s="257"/>
      <c r="DG25" s="257"/>
      <c r="DH25" s="257"/>
      <c r="DI25" s="257"/>
      <c r="DJ25" s="257"/>
      <c r="DK25" s="257"/>
      <c r="DL25" s="257"/>
      <c r="DM25" s="257"/>
      <c r="DN25" s="257"/>
      <c r="DO25" s="257"/>
      <c r="DP25" s="257"/>
      <c r="DQ25" s="257"/>
      <c r="DR25" s="257"/>
      <c r="DS25" s="257"/>
      <c r="DT25" s="257"/>
      <c r="DU25" s="257"/>
      <c r="DV25" s="257"/>
      <c r="DW25" s="257"/>
      <c r="DX25" s="257"/>
      <c r="DY25" s="257"/>
      <c r="DZ25" s="257"/>
      <c r="EA25" s="257"/>
      <c r="EB25" s="257"/>
      <c r="EC25" s="257"/>
      <c r="ED25" s="257"/>
      <c r="EE25" s="257"/>
      <c r="EF25" s="257"/>
      <c r="EG25" s="257"/>
      <c r="EH25" s="257"/>
      <c r="EI25" s="257"/>
      <c r="EJ25" s="257"/>
      <c r="EK25" s="257"/>
      <c r="EL25" s="257"/>
      <c r="EM25" s="257"/>
      <c r="EN25" s="257"/>
      <c r="EO25" s="257"/>
      <c r="EP25" s="257"/>
      <c r="EQ25" s="257"/>
      <c r="ER25" s="257"/>
      <c r="ES25" s="257"/>
      <c r="ET25" s="257"/>
      <c r="EU25" s="257"/>
      <c r="EV25" s="257"/>
      <c r="EW25" s="257"/>
      <c r="EX25" s="257"/>
      <c r="EY25" s="257"/>
      <c r="EZ25" s="257"/>
      <c r="FA25" s="257"/>
      <c r="FB25" s="257"/>
      <c r="FC25" s="257"/>
      <c r="FD25" s="257"/>
      <c r="FE25" s="257"/>
      <c r="FF25" s="257"/>
      <c r="FG25" s="257"/>
      <c r="FH25" s="257"/>
      <c r="FI25" s="257"/>
      <c r="FJ25" s="257"/>
      <c r="FK25" s="257"/>
      <c r="FL25" s="257"/>
      <c r="FM25" s="257"/>
      <c r="FN25" s="257"/>
      <c r="FO25" s="257"/>
      <c r="FP25" s="257"/>
      <c r="FQ25" s="257"/>
      <c r="FR25" s="257"/>
      <c r="FS25" s="257"/>
      <c r="FT25" s="257"/>
      <c r="FU25" s="257"/>
      <c r="FV25" s="257"/>
      <c r="FW25" s="257"/>
      <c r="FX25" s="257"/>
      <c r="FY25" s="257"/>
      <c r="FZ25" s="257"/>
      <c r="GA25" s="257"/>
      <c r="GB25" s="257"/>
      <c r="GC25" s="257"/>
      <c r="GD25" s="257"/>
      <c r="GE25" s="257"/>
      <c r="GF25" s="257"/>
      <c r="GG25" s="257"/>
      <c r="GH25" s="257"/>
      <c r="GI25" s="257"/>
      <c r="GJ25" s="257"/>
      <c r="GK25" s="257"/>
      <c r="GL25" s="257"/>
      <c r="GM25" s="257"/>
      <c r="GN25" s="257"/>
      <c r="GO25" s="257"/>
      <c r="GP25" s="257"/>
      <c r="GQ25" s="257"/>
      <c r="GR25" s="257"/>
      <c r="GS25" s="257"/>
      <c r="GT25" s="257"/>
      <c r="GU25" s="257"/>
      <c r="GV25" s="257"/>
      <c r="GW25" s="257"/>
      <c r="GX25" s="257"/>
      <c r="GY25" s="257"/>
      <c r="GZ25" s="257"/>
      <c r="HA25" s="257"/>
      <c r="HB25" s="257"/>
      <c r="HC25" s="257"/>
      <c r="HD25" s="257"/>
      <c r="HE25" s="257"/>
      <c r="HF25" s="257"/>
      <c r="HG25" s="257"/>
      <c r="HH25" s="257"/>
      <c r="HI25" s="257"/>
      <c r="HJ25" s="257"/>
      <c r="HK25" s="257"/>
      <c r="HL25" s="257"/>
      <c r="HM25" s="257"/>
      <c r="HN25" s="257"/>
      <c r="HO25" s="257"/>
      <c r="HP25" s="257"/>
      <c r="HQ25" s="257"/>
      <c r="HR25" s="257"/>
      <c r="HS25" s="257"/>
      <c r="HT25" s="257"/>
      <c r="HU25" s="257"/>
      <c r="HV25" s="257"/>
      <c r="HW25" s="257"/>
      <c r="HX25" s="257"/>
      <c r="HY25" s="257"/>
      <c r="HZ25" s="257"/>
      <c r="IA25" s="257"/>
      <c r="IB25" s="257"/>
      <c r="IC25" s="257"/>
      <c r="ID25" s="257"/>
      <c r="IE25" s="257"/>
      <c r="IF25" s="257"/>
      <c r="IG25" s="257"/>
      <c r="IH25" s="257"/>
      <c r="II25" s="257"/>
      <c r="IJ25" s="257"/>
      <c r="IK25" s="257"/>
      <c r="IL25" s="257"/>
      <c r="IM25" s="257"/>
      <c r="IN25" s="257"/>
      <c r="IO25" s="257"/>
      <c r="IP25" s="257"/>
      <c r="IQ25" s="257"/>
      <c r="IR25" s="257"/>
      <c r="IS25" s="257"/>
      <c r="IT25" s="257"/>
      <c r="IU25" s="257"/>
      <c r="IV25" s="257"/>
    </row>
    <row r="26" spans="1:256" ht="15" x14ac:dyDescent="0.25">
      <c r="A26" s="200">
        <v>38</v>
      </c>
      <c r="B26" s="201">
        <f t="shared" si="50"/>
        <v>1.1759999999999999</v>
      </c>
      <c r="C26" s="202">
        <v>8.0000000000000002E-3</v>
      </c>
      <c r="D26" s="203"/>
      <c r="E26" s="354"/>
      <c r="F26" s="245">
        <v>3600000</v>
      </c>
      <c r="G26" s="237">
        <f t="shared" si="51"/>
        <v>8.74</v>
      </c>
      <c r="H26" s="238">
        <f t="shared" si="52"/>
        <v>8.81</v>
      </c>
      <c r="I26" s="239">
        <f t="shared" si="0"/>
        <v>8.8800000000000008</v>
      </c>
      <c r="J26" s="320">
        <f t="shared" si="1"/>
        <v>8.9499999999999993</v>
      </c>
      <c r="K26" s="321">
        <f t="shared" si="2"/>
        <v>9.02</v>
      </c>
      <c r="L26" s="238">
        <f t="shared" si="3"/>
        <v>9.09</v>
      </c>
      <c r="M26" s="239">
        <f t="shared" si="4"/>
        <v>8.9499999999999993</v>
      </c>
      <c r="N26" s="238">
        <f t="shared" si="5"/>
        <v>9.23</v>
      </c>
      <c r="O26" s="239">
        <f t="shared" si="6"/>
        <v>9.3699999999999992</v>
      </c>
      <c r="P26" s="238">
        <f t="shared" si="7"/>
        <v>9.3699999999999992</v>
      </c>
      <c r="Q26" s="239">
        <f t="shared" si="8"/>
        <v>9.44</v>
      </c>
      <c r="R26" s="238">
        <f t="shared" si="9"/>
        <v>9.51</v>
      </c>
      <c r="S26" s="239">
        <f t="shared" si="10"/>
        <v>9.58</v>
      </c>
      <c r="T26" s="320">
        <f t="shared" si="11"/>
        <v>9.65</v>
      </c>
      <c r="U26" s="321">
        <f t="shared" si="12"/>
        <v>9.7200000000000006</v>
      </c>
      <c r="V26" s="238">
        <f t="shared" si="13"/>
        <v>9.7899999999999991</v>
      </c>
      <c r="W26" s="239">
        <f t="shared" si="14"/>
        <v>9.86</v>
      </c>
      <c r="X26" s="242">
        <f t="shared" si="15"/>
        <v>9.93</v>
      </c>
      <c r="Y26" s="239">
        <f t="shared" si="16"/>
        <v>10</v>
      </c>
      <c r="Z26" s="238">
        <f t="shared" si="17"/>
        <v>10.07</v>
      </c>
      <c r="AA26" s="239">
        <f t="shared" si="18"/>
        <v>10.14</v>
      </c>
      <c r="AB26" s="238">
        <f t="shared" si="19"/>
        <v>10.210000000000001</v>
      </c>
      <c r="AC26" s="239">
        <f t="shared" si="20"/>
        <v>10.28</v>
      </c>
      <c r="AD26" s="320">
        <f t="shared" si="21"/>
        <v>10.35</v>
      </c>
      <c r="AE26" s="321">
        <f t="shared" si="22"/>
        <v>10.42</v>
      </c>
      <c r="AF26" s="238">
        <f t="shared" si="23"/>
        <v>10.49</v>
      </c>
      <c r="AG26" s="239">
        <f t="shared" si="24"/>
        <v>10.56</v>
      </c>
      <c r="AH26" s="238">
        <f t="shared" si="25"/>
        <v>10.63</v>
      </c>
      <c r="AI26" s="239">
        <f t="shared" si="26"/>
        <v>10.7</v>
      </c>
      <c r="AJ26" s="238">
        <f t="shared" si="27"/>
        <v>10.77</v>
      </c>
      <c r="AK26" s="239">
        <f t="shared" si="28"/>
        <v>10.84</v>
      </c>
      <c r="AL26" s="238">
        <f t="shared" si="29"/>
        <v>10.91</v>
      </c>
      <c r="AM26" s="239">
        <f t="shared" si="30"/>
        <v>10.98</v>
      </c>
      <c r="AN26" s="320">
        <f t="shared" si="31"/>
        <v>11.05</v>
      </c>
      <c r="AO26" s="321">
        <f t="shared" si="32"/>
        <v>11.12</v>
      </c>
      <c r="AP26" s="242">
        <f t="shared" si="33"/>
        <v>11.19</v>
      </c>
      <c r="AQ26" s="239">
        <f t="shared" si="34"/>
        <v>11.26</v>
      </c>
      <c r="AR26" s="238">
        <f t="shared" si="35"/>
        <v>11.33</v>
      </c>
      <c r="AS26" s="239">
        <f t="shared" si="36"/>
        <v>11.4</v>
      </c>
      <c r="AT26" s="242">
        <f t="shared" si="37"/>
        <v>11.47</v>
      </c>
      <c r="AU26" s="239">
        <f t="shared" si="38"/>
        <v>11.54</v>
      </c>
      <c r="AV26" s="238">
        <f t="shared" si="39"/>
        <v>11.61</v>
      </c>
      <c r="AW26" s="239">
        <f t="shared" si="40"/>
        <v>11.68</v>
      </c>
      <c r="AX26" s="320">
        <f t="shared" si="41"/>
        <v>11.75</v>
      </c>
      <c r="AY26" s="321">
        <f t="shared" si="42"/>
        <v>11.82</v>
      </c>
      <c r="AZ26" s="238">
        <f t="shared" si="43"/>
        <v>11.89</v>
      </c>
      <c r="BA26" s="239">
        <f t="shared" si="44"/>
        <v>11.96</v>
      </c>
      <c r="BB26" s="242">
        <f t="shared" si="45"/>
        <v>12.03</v>
      </c>
      <c r="BC26" s="239">
        <f t="shared" si="46"/>
        <v>12.1</v>
      </c>
      <c r="BD26" s="238">
        <f t="shared" si="47"/>
        <v>12.17</v>
      </c>
      <c r="BE26" s="239">
        <f t="shared" si="48"/>
        <v>12.24</v>
      </c>
      <c r="BF26" s="238">
        <f t="shared" si="49"/>
        <v>12.31</v>
      </c>
      <c r="BG26" s="320"/>
      <c r="BH26" s="257"/>
      <c r="BI26" s="245">
        <v>3600000</v>
      </c>
      <c r="BJ26" s="354"/>
      <c r="BK26" s="257"/>
      <c r="BL26" s="257"/>
      <c r="BM26" s="257"/>
      <c r="BN26" s="257"/>
      <c r="BO26" s="257"/>
      <c r="BP26" s="257"/>
      <c r="BQ26" s="257"/>
      <c r="BR26" s="257"/>
      <c r="BS26" s="257"/>
      <c r="BT26" s="257"/>
      <c r="BU26" s="257"/>
      <c r="BV26" s="257"/>
      <c r="BW26" s="257"/>
      <c r="BX26" s="257"/>
      <c r="BY26" s="257"/>
      <c r="BZ26" s="257"/>
      <c r="CA26" s="257"/>
      <c r="CB26" s="257"/>
      <c r="CC26" s="257"/>
      <c r="CD26" s="257"/>
      <c r="CE26" s="257"/>
      <c r="CF26" s="257"/>
      <c r="CG26" s="257"/>
      <c r="CH26" s="257"/>
      <c r="CI26" s="257"/>
      <c r="CJ26" s="257"/>
      <c r="CK26" s="257"/>
      <c r="CL26" s="257"/>
      <c r="CM26" s="257"/>
      <c r="CN26" s="257"/>
      <c r="CO26" s="257"/>
      <c r="CP26" s="257"/>
      <c r="CQ26" s="257"/>
      <c r="CR26" s="257"/>
      <c r="CS26" s="257"/>
      <c r="CT26" s="257"/>
      <c r="CU26" s="257"/>
      <c r="CV26" s="257"/>
      <c r="CW26" s="257"/>
      <c r="CX26" s="257"/>
      <c r="CY26" s="257"/>
      <c r="CZ26" s="257"/>
      <c r="DA26" s="257"/>
      <c r="DB26" s="257"/>
      <c r="DC26" s="257"/>
      <c r="DD26" s="257"/>
      <c r="DE26" s="257"/>
      <c r="DF26" s="257"/>
      <c r="DG26" s="257"/>
      <c r="DH26" s="257"/>
      <c r="DI26" s="257"/>
      <c r="DJ26" s="257"/>
      <c r="DK26" s="257"/>
      <c r="DL26" s="257"/>
      <c r="DM26" s="257"/>
      <c r="DN26" s="257"/>
      <c r="DO26" s="257"/>
      <c r="DP26" s="257"/>
      <c r="DQ26" s="257"/>
      <c r="DR26" s="257"/>
      <c r="DS26" s="257"/>
      <c r="DT26" s="257"/>
      <c r="DU26" s="257"/>
      <c r="DV26" s="257"/>
      <c r="DW26" s="257"/>
      <c r="DX26" s="257"/>
      <c r="DY26" s="257"/>
      <c r="DZ26" s="257"/>
      <c r="EA26" s="257"/>
      <c r="EB26" s="257"/>
      <c r="EC26" s="257"/>
      <c r="ED26" s="257"/>
      <c r="EE26" s="257"/>
      <c r="EF26" s="257"/>
      <c r="EG26" s="257"/>
      <c r="EH26" s="257"/>
      <c r="EI26" s="257"/>
      <c r="EJ26" s="257"/>
      <c r="EK26" s="257"/>
      <c r="EL26" s="257"/>
      <c r="EM26" s="257"/>
      <c r="EN26" s="257"/>
      <c r="EO26" s="257"/>
      <c r="EP26" s="257"/>
      <c r="EQ26" s="257"/>
      <c r="ER26" s="257"/>
      <c r="ES26" s="257"/>
      <c r="ET26" s="257"/>
      <c r="EU26" s="257"/>
      <c r="EV26" s="257"/>
      <c r="EW26" s="257"/>
      <c r="EX26" s="257"/>
      <c r="EY26" s="257"/>
      <c r="EZ26" s="257"/>
      <c r="FA26" s="257"/>
      <c r="FB26" s="257"/>
      <c r="FC26" s="257"/>
      <c r="FD26" s="257"/>
      <c r="FE26" s="257"/>
      <c r="FF26" s="257"/>
      <c r="FG26" s="257"/>
      <c r="FH26" s="257"/>
      <c r="FI26" s="257"/>
      <c r="FJ26" s="257"/>
      <c r="FK26" s="257"/>
      <c r="FL26" s="257"/>
      <c r="FM26" s="257"/>
      <c r="FN26" s="257"/>
      <c r="FO26" s="257"/>
      <c r="FP26" s="257"/>
      <c r="FQ26" s="257"/>
      <c r="FR26" s="257"/>
      <c r="FS26" s="257"/>
      <c r="FT26" s="257"/>
      <c r="FU26" s="257"/>
      <c r="FV26" s="257"/>
      <c r="FW26" s="257"/>
      <c r="FX26" s="257"/>
      <c r="FY26" s="257"/>
      <c r="FZ26" s="257"/>
      <c r="GA26" s="257"/>
      <c r="GB26" s="257"/>
      <c r="GC26" s="257"/>
      <c r="GD26" s="257"/>
      <c r="GE26" s="257"/>
      <c r="GF26" s="257"/>
      <c r="GG26" s="257"/>
      <c r="GH26" s="257"/>
      <c r="GI26" s="257"/>
      <c r="GJ26" s="257"/>
      <c r="GK26" s="257"/>
      <c r="GL26" s="257"/>
      <c r="GM26" s="257"/>
      <c r="GN26" s="257"/>
      <c r="GO26" s="257"/>
      <c r="GP26" s="257"/>
      <c r="GQ26" s="257"/>
      <c r="GR26" s="257"/>
      <c r="GS26" s="257"/>
      <c r="GT26" s="257"/>
      <c r="GU26" s="257"/>
      <c r="GV26" s="257"/>
      <c r="GW26" s="257"/>
      <c r="GX26" s="257"/>
      <c r="GY26" s="257"/>
      <c r="GZ26" s="257"/>
      <c r="HA26" s="257"/>
      <c r="HB26" s="257"/>
      <c r="HC26" s="257"/>
      <c r="HD26" s="257"/>
      <c r="HE26" s="257"/>
      <c r="HF26" s="257"/>
      <c r="HG26" s="257"/>
      <c r="HH26" s="257"/>
      <c r="HI26" s="257"/>
      <c r="HJ26" s="257"/>
      <c r="HK26" s="257"/>
      <c r="HL26" s="257"/>
      <c r="HM26" s="257"/>
      <c r="HN26" s="257"/>
      <c r="HO26" s="257"/>
      <c r="HP26" s="257"/>
      <c r="HQ26" s="257"/>
      <c r="HR26" s="257"/>
      <c r="HS26" s="257"/>
      <c r="HT26" s="257"/>
      <c r="HU26" s="257"/>
      <c r="HV26" s="257"/>
      <c r="HW26" s="257"/>
      <c r="HX26" s="257"/>
      <c r="HY26" s="257"/>
      <c r="HZ26" s="257"/>
      <c r="IA26" s="257"/>
      <c r="IB26" s="257"/>
      <c r="IC26" s="257"/>
      <c r="ID26" s="257"/>
      <c r="IE26" s="257"/>
      <c r="IF26" s="257"/>
      <c r="IG26" s="257"/>
      <c r="IH26" s="257"/>
      <c r="II26" s="257"/>
      <c r="IJ26" s="257"/>
      <c r="IK26" s="257"/>
      <c r="IL26" s="257"/>
      <c r="IM26" s="257"/>
      <c r="IN26" s="257"/>
      <c r="IO26" s="257"/>
      <c r="IP26" s="257"/>
      <c r="IQ26" s="257"/>
      <c r="IR26" s="257"/>
      <c r="IS26" s="257"/>
      <c r="IT26" s="257"/>
      <c r="IU26" s="257"/>
      <c r="IV26" s="257"/>
    </row>
    <row r="27" spans="1:256" ht="15.75" thickBot="1" x14ac:dyDescent="0.3">
      <c r="A27" s="214">
        <v>39</v>
      </c>
      <c r="B27" s="215">
        <f t="shared" si="50"/>
        <v>1.1839999999999999</v>
      </c>
      <c r="C27" s="202">
        <v>8.0000000000000002E-3</v>
      </c>
      <c r="D27" s="203"/>
      <c r="E27" s="354"/>
      <c r="F27" s="246">
        <v>3800000</v>
      </c>
      <c r="G27" s="247">
        <f t="shared" si="51"/>
        <v>8.64</v>
      </c>
      <c r="H27" s="248">
        <f t="shared" si="52"/>
        <v>8.7100000000000009</v>
      </c>
      <c r="I27" s="249">
        <f t="shared" si="0"/>
        <v>8.7799999999999994</v>
      </c>
      <c r="J27" s="324">
        <f t="shared" si="1"/>
        <v>8.85</v>
      </c>
      <c r="K27" s="325">
        <f t="shared" si="2"/>
        <v>8.92</v>
      </c>
      <c r="L27" s="248">
        <f t="shared" si="3"/>
        <v>8.99</v>
      </c>
      <c r="M27" s="249">
        <f t="shared" si="4"/>
        <v>8.85</v>
      </c>
      <c r="N27" s="248">
        <f t="shared" si="5"/>
        <v>9.1199999999999992</v>
      </c>
      <c r="O27" s="249">
        <f t="shared" si="6"/>
        <v>9.27</v>
      </c>
      <c r="P27" s="248">
        <f t="shared" si="7"/>
        <v>9.26</v>
      </c>
      <c r="Q27" s="249">
        <f t="shared" si="8"/>
        <v>9.33</v>
      </c>
      <c r="R27" s="248">
        <f t="shared" si="9"/>
        <v>9.4</v>
      </c>
      <c r="S27" s="249">
        <f t="shared" si="10"/>
        <v>9.4700000000000006</v>
      </c>
      <c r="T27" s="324">
        <f t="shared" si="11"/>
        <v>9.5399999999999991</v>
      </c>
      <c r="U27" s="325">
        <f t="shared" si="12"/>
        <v>9.61</v>
      </c>
      <c r="V27" s="248">
        <f t="shared" si="13"/>
        <v>9.68</v>
      </c>
      <c r="W27" s="249">
        <f t="shared" si="14"/>
        <v>9.75</v>
      </c>
      <c r="X27" s="252">
        <f t="shared" si="15"/>
        <v>9.82</v>
      </c>
      <c r="Y27" s="249">
        <f t="shared" si="16"/>
        <v>9.8800000000000008</v>
      </c>
      <c r="Z27" s="248">
        <f t="shared" si="17"/>
        <v>9.9499999999999993</v>
      </c>
      <c r="AA27" s="249">
        <f t="shared" si="18"/>
        <v>10.02</v>
      </c>
      <c r="AB27" s="248">
        <f t="shared" si="19"/>
        <v>10.09</v>
      </c>
      <c r="AC27" s="249">
        <f t="shared" si="20"/>
        <v>10.16</v>
      </c>
      <c r="AD27" s="324">
        <f t="shared" si="21"/>
        <v>10.23</v>
      </c>
      <c r="AE27" s="325">
        <f t="shared" si="22"/>
        <v>10.3</v>
      </c>
      <c r="AF27" s="248">
        <f t="shared" si="23"/>
        <v>10.37</v>
      </c>
      <c r="AG27" s="249">
        <f t="shared" si="24"/>
        <v>10.44</v>
      </c>
      <c r="AH27" s="248">
        <f t="shared" si="25"/>
        <v>10.51</v>
      </c>
      <c r="AI27" s="249">
        <f t="shared" si="26"/>
        <v>10.58</v>
      </c>
      <c r="AJ27" s="248">
        <f t="shared" si="27"/>
        <v>10.64</v>
      </c>
      <c r="AK27" s="249">
        <f t="shared" si="28"/>
        <v>10.71</v>
      </c>
      <c r="AL27" s="248">
        <f t="shared" si="29"/>
        <v>10.78</v>
      </c>
      <c r="AM27" s="249">
        <f t="shared" si="30"/>
        <v>10.85</v>
      </c>
      <c r="AN27" s="324">
        <f t="shared" si="31"/>
        <v>10.92</v>
      </c>
      <c r="AO27" s="325">
        <f t="shared" si="32"/>
        <v>10.99</v>
      </c>
      <c r="AP27" s="252">
        <f t="shared" si="33"/>
        <v>11.06</v>
      </c>
      <c r="AQ27" s="249">
        <f t="shared" si="34"/>
        <v>11.13</v>
      </c>
      <c r="AR27" s="248">
        <f t="shared" si="35"/>
        <v>11.2</v>
      </c>
      <c r="AS27" s="249">
        <f t="shared" si="36"/>
        <v>11.27</v>
      </c>
      <c r="AT27" s="252">
        <f t="shared" si="37"/>
        <v>11.34</v>
      </c>
      <c r="AU27" s="249">
        <f t="shared" si="38"/>
        <v>11.4</v>
      </c>
      <c r="AV27" s="248">
        <f t="shared" si="39"/>
        <v>11.47</v>
      </c>
      <c r="AW27" s="249">
        <f t="shared" si="40"/>
        <v>11.54</v>
      </c>
      <c r="AX27" s="324">
        <f t="shared" si="41"/>
        <v>11.61</v>
      </c>
      <c r="AY27" s="325">
        <f t="shared" si="42"/>
        <v>11.68</v>
      </c>
      <c r="AZ27" s="248">
        <f t="shared" si="43"/>
        <v>11.75</v>
      </c>
      <c r="BA27" s="249">
        <f t="shared" si="44"/>
        <v>11.82</v>
      </c>
      <c r="BB27" s="252">
        <f t="shared" si="45"/>
        <v>11.89</v>
      </c>
      <c r="BC27" s="249">
        <f t="shared" si="46"/>
        <v>11.96</v>
      </c>
      <c r="BD27" s="248">
        <f t="shared" si="47"/>
        <v>12.03</v>
      </c>
      <c r="BE27" s="249">
        <f t="shared" si="48"/>
        <v>12.1</v>
      </c>
      <c r="BF27" s="248">
        <f t="shared" si="49"/>
        <v>12.17</v>
      </c>
      <c r="BG27" s="324"/>
      <c r="BH27" s="257"/>
      <c r="BI27" s="246">
        <v>3800000</v>
      </c>
      <c r="BJ27" s="354"/>
      <c r="BK27" s="257"/>
      <c r="BL27" s="257"/>
      <c r="BM27" s="257"/>
      <c r="BN27" s="257"/>
      <c r="BO27" s="257"/>
      <c r="BP27" s="257"/>
      <c r="BQ27" s="257"/>
      <c r="BR27" s="257"/>
      <c r="BS27" s="257"/>
      <c r="BT27" s="257"/>
      <c r="BU27" s="257"/>
      <c r="BV27" s="257"/>
      <c r="BW27" s="257"/>
      <c r="BX27" s="257"/>
      <c r="BY27" s="257"/>
      <c r="BZ27" s="257"/>
      <c r="CA27" s="257"/>
      <c r="CB27" s="257"/>
      <c r="CC27" s="257"/>
      <c r="CD27" s="257"/>
      <c r="CE27" s="257"/>
      <c r="CF27" s="257"/>
      <c r="CG27" s="257"/>
      <c r="CH27" s="257"/>
      <c r="CI27" s="257"/>
      <c r="CJ27" s="257"/>
      <c r="CK27" s="257"/>
      <c r="CL27" s="257"/>
      <c r="CM27" s="257"/>
      <c r="CN27" s="257"/>
      <c r="CO27" s="257"/>
      <c r="CP27" s="257"/>
      <c r="CQ27" s="257"/>
      <c r="CR27" s="257"/>
      <c r="CS27" s="257"/>
      <c r="CT27" s="257"/>
      <c r="CU27" s="257"/>
      <c r="CV27" s="257"/>
      <c r="CW27" s="257"/>
      <c r="CX27" s="257"/>
      <c r="CY27" s="257"/>
      <c r="CZ27" s="257"/>
      <c r="DA27" s="257"/>
      <c r="DB27" s="257"/>
      <c r="DC27" s="257"/>
      <c r="DD27" s="257"/>
      <c r="DE27" s="257"/>
      <c r="DF27" s="257"/>
      <c r="DG27" s="257"/>
      <c r="DH27" s="257"/>
      <c r="DI27" s="257"/>
      <c r="DJ27" s="257"/>
      <c r="DK27" s="257"/>
      <c r="DL27" s="257"/>
      <c r="DM27" s="257"/>
      <c r="DN27" s="257"/>
      <c r="DO27" s="257"/>
      <c r="DP27" s="257"/>
      <c r="DQ27" s="257"/>
      <c r="DR27" s="257"/>
      <c r="DS27" s="257"/>
      <c r="DT27" s="257"/>
      <c r="DU27" s="257"/>
      <c r="DV27" s="257"/>
      <c r="DW27" s="257"/>
      <c r="DX27" s="257"/>
      <c r="DY27" s="257"/>
      <c r="DZ27" s="257"/>
      <c r="EA27" s="257"/>
      <c r="EB27" s="257"/>
      <c r="EC27" s="257"/>
      <c r="ED27" s="257"/>
      <c r="EE27" s="257"/>
      <c r="EF27" s="257"/>
      <c r="EG27" s="257"/>
      <c r="EH27" s="257"/>
      <c r="EI27" s="257"/>
      <c r="EJ27" s="257"/>
      <c r="EK27" s="257"/>
      <c r="EL27" s="257"/>
      <c r="EM27" s="257"/>
      <c r="EN27" s="257"/>
      <c r="EO27" s="257"/>
      <c r="EP27" s="257"/>
      <c r="EQ27" s="257"/>
      <c r="ER27" s="257"/>
      <c r="ES27" s="257"/>
      <c r="ET27" s="257"/>
      <c r="EU27" s="257"/>
      <c r="EV27" s="257"/>
      <c r="EW27" s="257"/>
      <c r="EX27" s="257"/>
      <c r="EY27" s="257"/>
      <c r="EZ27" s="257"/>
      <c r="FA27" s="257"/>
      <c r="FB27" s="257"/>
      <c r="FC27" s="257"/>
      <c r="FD27" s="257"/>
      <c r="FE27" s="257"/>
      <c r="FF27" s="257"/>
      <c r="FG27" s="257"/>
      <c r="FH27" s="257"/>
      <c r="FI27" s="257"/>
      <c r="FJ27" s="257"/>
      <c r="FK27" s="257"/>
      <c r="FL27" s="257"/>
      <c r="FM27" s="257"/>
      <c r="FN27" s="257"/>
      <c r="FO27" s="257"/>
      <c r="FP27" s="257"/>
      <c r="FQ27" s="257"/>
      <c r="FR27" s="257"/>
      <c r="FS27" s="257"/>
      <c r="FT27" s="257"/>
      <c r="FU27" s="257"/>
      <c r="FV27" s="257"/>
      <c r="FW27" s="257"/>
      <c r="FX27" s="257"/>
      <c r="FY27" s="257"/>
      <c r="FZ27" s="257"/>
      <c r="GA27" s="257"/>
      <c r="GB27" s="257"/>
      <c r="GC27" s="257"/>
      <c r="GD27" s="257"/>
      <c r="GE27" s="257"/>
      <c r="GF27" s="257"/>
      <c r="GG27" s="257"/>
      <c r="GH27" s="257"/>
      <c r="GI27" s="257"/>
      <c r="GJ27" s="257"/>
      <c r="GK27" s="257"/>
      <c r="GL27" s="257"/>
      <c r="GM27" s="257"/>
      <c r="GN27" s="257"/>
      <c r="GO27" s="257"/>
      <c r="GP27" s="257"/>
      <c r="GQ27" s="257"/>
      <c r="GR27" s="257"/>
      <c r="GS27" s="257"/>
      <c r="GT27" s="257"/>
      <c r="GU27" s="257"/>
      <c r="GV27" s="257"/>
      <c r="GW27" s="257"/>
      <c r="GX27" s="257"/>
      <c r="GY27" s="257"/>
      <c r="GZ27" s="257"/>
      <c r="HA27" s="257"/>
      <c r="HB27" s="257"/>
      <c r="HC27" s="257"/>
      <c r="HD27" s="257"/>
      <c r="HE27" s="257"/>
      <c r="HF27" s="257"/>
      <c r="HG27" s="257"/>
      <c r="HH27" s="257"/>
      <c r="HI27" s="257"/>
      <c r="HJ27" s="257"/>
      <c r="HK27" s="257"/>
      <c r="HL27" s="257"/>
      <c r="HM27" s="257"/>
      <c r="HN27" s="257"/>
      <c r="HO27" s="257"/>
      <c r="HP27" s="257"/>
      <c r="HQ27" s="257"/>
      <c r="HR27" s="257"/>
      <c r="HS27" s="257"/>
      <c r="HT27" s="257"/>
      <c r="HU27" s="257"/>
      <c r="HV27" s="257"/>
      <c r="HW27" s="257"/>
      <c r="HX27" s="257"/>
      <c r="HY27" s="257"/>
      <c r="HZ27" s="257"/>
      <c r="IA27" s="257"/>
      <c r="IB27" s="257"/>
      <c r="IC27" s="257"/>
      <c r="ID27" s="257"/>
      <c r="IE27" s="257"/>
      <c r="IF27" s="257"/>
      <c r="IG27" s="257"/>
      <c r="IH27" s="257"/>
      <c r="II27" s="257"/>
      <c r="IJ27" s="257"/>
      <c r="IK27" s="257"/>
      <c r="IL27" s="257"/>
      <c r="IM27" s="257"/>
      <c r="IN27" s="257"/>
      <c r="IO27" s="257"/>
      <c r="IP27" s="257"/>
      <c r="IQ27" s="257"/>
      <c r="IR27" s="257"/>
      <c r="IS27" s="257"/>
      <c r="IT27" s="257"/>
      <c r="IU27" s="257"/>
      <c r="IV27" s="257"/>
    </row>
    <row r="28" spans="1:256" ht="15" x14ac:dyDescent="0.25">
      <c r="A28" s="200">
        <v>40</v>
      </c>
      <c r="B28" s="201">
        <f t="shared" si="50"/>
        <v>1.1919999999999999</v>
      </c>
      <c r="C28" s="202">
        <v>8.0000000000000002E-3</v>
      </c>
      <c r="D28" s="203"/>
      <c r="E28" s="354"/>
      <c r="F28" s="226">
        <v>4000000</v>
      </c>
      <c r="G28" s="227">
        <f t="shared" si="51"/>
        <v>8.5399999999999991</v>
      </c>
      <c r="H28" s="228">
        <f t="shared" si="52"/>
        <v>8.61</v>
      </c>
      <c r="I28" s="229">
        <f t="shared" si="0"/>
        <v>8.68</v>
      </c>
      <c r="J28" s="317">
        <f t="shared" si="1"/>
        <v>8.74</v>
      </c>
      <c r="K28" s="318">
        <f t="shared" si="2"/>
        <v>8.81</v>
      </c>
      <c r="L28" s="228">
        <f t="shared" si="3"/>
        <v>8.8800000000000008</v>
      </c>
      <c r="M28" s="229">
        <f t="shared" si="4"/>
        <v>8.74</v>
      </c>
      <c r="N28" s="228">
        <f t="shared" si="5"/>
        <v>9.02</v>
      </c>
      <c r="O28" s="229">
        <f t="shared" si="6"/>
        <v>9.16</v>
      </c>
      <c r="P28" s="228">
        <f t="shared" si="7"/>
        <v>9.15</v>
      </c>
      <c r="Q28" s="229">
        <f t="shared" si="8"/>
        <v>9.2200000000000006</v>
      </c>
      <c r="R28" s="228">
        <f t="shared" si="9"/>
        <v>9.2899999999999991</v>
      </c>
      <c r="S28" s="229">
        <f t="shared" si="10"/>
        <v>9.36</v>
      </c>
      <c r="T28" s="317">
        <f t="shared" si="11"/>
        <v>9.43</v>
      </c>
      <c r="U28" s="318">
        <f t="shared" si="12"/>
        <v>9.5</v>
      </c>
      <c r="V28" s="228">
        <f t="shared" si="13"/>
        <v>9.56</v>
      </c>
      <c r="W28" s="229">
        <f t="shared" si="14"/>
        <v>9.6300000000000008</v>
      </c>
      <c r="X28" s="232">
        <f t="shared" si="15"/>
        <v>9.6999999999999993</v>
      </c>
      <c r="Y28" s="229">
        <f t="shared" si="16"/>
        <v>9.77</v>
      </c>
      <c r="Z28" s="228">
        <f t="shared" si="17"/>
        <v>9.84</v>
      </c>
      <c r="AA28" s="229">
        <f t="shared" si="18"/>
        <v>9.91</v>
      </c>
      <c r="AB28" s="228">
        <f t="shared" si="19"/>
        <v>9.9700000000000006</v>
      </c>
      <c r="AC28" s="229">
        <f t="shared" si="20"/>
        <v>10.039999999999999</v>
      </c>
      <c r="AD28" s="317">
        <f t="shared" si="21"/>
        <v>10.11</v>
      </c>
      <c r="AE28" s="318">
        <f t="shared" si="22"/>
        <v>10.18</v>
      </c>
      <c r="AF28" s="228">
        <f t="shared" si="23"/>
        <v>10.25</v>
      </c>
      <c r="AG28" s="229">
        <f t="shared" si="24"/>
        <v>10.32</v>
      </c>
      <c r="AH28" s="228">
        <f t="shared" si="25"/>
        <v>10.38</v>
      </c>
      <c r="AI28" s="229">
        <f t="shared" si="26"/>
        <v>10.45</v>
      </c>
      <c r="AJ28" s="228">
        <f t="shared" si="27"/>
        <v>10.52</v>
      </c>
      <c r="AK28" s="229">
        <f t="shared" si="28"/>
        <v>10.59</v>
      </c>
      <c r="AL28" s="228">
        <f t="shared" si="29"/>
        <v>10.66</v>
      </c>
      <c r="AM28" s="229">
        <f t="shared" si="30"/>
        <v>10.73</v>
      </c>
      <c r="AN28" s="317">
        <f t="shared" si="31"/>
        <v>10.79</v>
      </c>
      <c r="AO28" s="318">
        <f t="shared" si="32"/>
        <v>10.86</v>
      </c>
      <c r="AP28" s="232">
        <f t="shared" si="33"/>
        <v>10.93</v>
      </c>
      <c r="AQ28" s="229">
        <f t="shared" si="34"/>
        <v>11</v>
      </c>
      <c r="AR28" s="228">
        <f t="shared" si="35"/>
        <v>11.07</v>
      </c>
      <c r="AS28" s="229">
        <f t="shared" si="36"/>
        <v>11.14</v>
      </c>
      <c r="AT28" s="232">
        <f t="shared" si="37"/>
        <v>11.2</v>
      </c>
      <c r="AU28" s="229">
        <f t="shared" si="38"/>
        <v>11.27</v>
      </c>
      <c r="AV28" s="228">
        <f t="shared" si="39"/>
        <v>11.34</v>
      </c>
      <c r="AW28" s="229">
        <f t="shared" si="40"/>
        <v>11.41</v>
      </c>
      <c r="AX28" s="317">
        <f t="shared" si="41"/>
        <v>11.48</v>
      </c>
      <c r="AY28" s="318">
        <f t="shared" si="42"/>
        <v>11.55</v>
      </c>
      <c r="AZ28" s="228">
        <f t="shared" si="43"/>
        <v>11.61</v>
      </c>
      <c r="BA28" s="229">
        <f t="shared" si="44"/>
        <v>11.68</v>
      </c>
      <c r="BB28" s="232">
        <f t="shared" si="45"/>
        <v>11.75</v>
      </c>
      <c r="BC28" s="229">
        <f t="shared" si="46"/>
        <v>11.82</v>
      </c>
      <c r="BD28" s="228">
        <f t="shared" si="47"/>
        <v>11.89</v>
      </c>
      <c r="BE28" s="229">
        <f t="shared" si="48"/>
        <v>11.96</v>
      </c>
      <c r="BF28" s="228">
        <f t="shared" si="49"/>
        <v>12.02</v>
      </c>
      <c r="BG28" s="317"/>
      <c r="BH28" s="257"/>
      <c r="BI28" s="226">
        <v>4000000</v>
      </c>
      <c r="BJ28" s="354"/>
      <c r="BK28" s="257"/>
      <c r="BL28" s="257"/>
      <c r="BM28" s="257"/>
      <c r="BN28" s="257"/>
      <c r="BO28" s="257"/>
      <c r="BP28" s="257"/>
      <c r="BQ28" s="257"/>
      <c r="BR28" s="257"/>
      <c r="BS28" s="257"/>
      <c r="BT28" s="257"/>
      <c r="BU28" s="257"/>
      <c r="BV28" s="257"/>
      <c r="BW28" s="257"/>
      <c r="BX28" s="257"/>
      <c r="BY28" s="257"/>
      <c r="BZ28" s="257"/>
      <c r="CA28" s="257"/>
      <c r="CB28" s="257"/>
      <c r="CC28" s="257"/>
      <c r="CD28" s="257"/>
      <c r="CE28" s="257"/>
      <c r="CF28" s="257"/>
      <c r="CG28" s="257"/>
      <c r="CH28" s="257"/>
      <c r="CI28" s="257"/>
      <c r="CJ28" s="257"/>
      <c r="CK28" s="257"/>
      <c r="CL28" s="257"/>
      <c r="CM28" s="257"/>
      <c r="CN28" s="257"/>
      <c r="CO28" s="257"/>
      <c r="CP28" s="257"/>
      <c r="CQ28" s="257"/>
      <c r="CR28" s="257"/>
      <c r="CS28" s="257"/>
      <c r="CT28" s="257"/>
      <c r="CU28" s="257"/>
      <c r="CV28" s="257"/>
      <c r="CW28" s="257"/>
      <c r="CX28" s="257"/>
      <c r="CY28" s="257"/>
      <c r="CZ28" s="257"/>
      <c r="DA28" s="257"/>
      <c r="DB28" s="257"/>
      <c r="DC28" s="257"/>
      <c r="DD28" s="257"/>
      <c r="DE28" s="257"/>
      <c r="DF28" s="257"/>
      <c r="DG28" s="257"/>
      <c r="DH28" s="257"/>
      <c r="DI28" s="257"/>
      <c r="DJ28" s="257"/>
      <c r="DK28" s="257"/>
      <c r="DL28" s="257"/>
      <c r="DM28" s="257"/>
      <c r="DN28" s="257"/>
      <c r="DO28" s="257"/>
      <c r="DP28" s="257"/>
      <c r="DQ28" s="257"/>
      <c r="DR28" s="257"/>
      <c r="DS28" s="257"/>
      <c r="DT28" s="257"/>
      <c r="DU28" s="257"/>
      <c r="DV28" s="257"/>
      <c r="DW28" s="257"/>
      <c r="DX28" s="257"/>
      <c r="DY28" s="257"/>
      <c r="DZ28" s="257"/>
      <c r="EA28" s="257"/>
      <c r="EB28" s="257"/>
      <c r="EC28" s="257"/>
      <c r="ED28" s="257"/>
      <c r="EE28" s="257"/>
      <c r="EF28" s="257"/>
      <c r="EG28" s="257"/>
      <c r="EH28" s="257"/>
      <c r="EI28" s="257"/>
      <c r="EJ28" s="257"/>
      <c r="EK28" s="257"/>
      <c r="EL28" s="257"/>
      <c r="EM28" s="257"/>
      <c r="EN28" s="257"/>
      <c r="EO28" s="257"/>
      <c r="EP28" s="257"/>
      <c r="EQ28" s="257"/>
      <c r="ER28" s="257"/>
      <c r="ES28" s="257"/>
      <c r="ET28" s="257"/>
      <c r="EU28" s="257"/>
      <c r="EV28" s="257"/>
      <c r="EW28" s="257"/>
      <c r="EX28" s="257"/>
      <c r="EY28" s="257"/>
      <c r="EZ28" s="257"/>
      <c r="FA28" s="257"/>
      <c r="FB28" s="257"/>
      <c r="FC28" s="257"/>
      <c r="FD28" s="257"/>
      <c r="FE28" s="257"/>
      <c r="FF28" s="257"/>
      <c r="FG28" s="257"/>
      <c r="FH28" s="257"/>
      <c r="FI28" s="257"/>
      <c r="FJ28" s="257"/>
      <c r="FK28" s="257"/>
      <c r="FL28" s="257"/>
      <c r="FM28" s="257"/>
      <c r="FN28" s="257"/>
      <c r="FO28" s="257"/>
      <c r="FP28" s="257"/>
      <c r="FQ28" s="257"/>
      <c r="FR28" s="257"/>
      <c r="FS28" s="257"/>
      <c r="FT28" s="257"/>
      <c r="FU28" s="257"/>
      <c r="FV28" s="257"/>
      <c r="FW28" s="257"/>
      <c r="FX28" s="257"/>
      <c r="FY28" s="257"/>
      <c r="FZ28" s="257"/>
      <c r="GA28" s="257"/>
      <c r="GB28" s="257"/>
      <c r="GC28" s="257"/>
      <c r="GD28" s="257"/>
      <c r="GE28" s="257"/>
      <c r="GF28" s="257"/>
      <c r="GG28" s="257"/>
      <c r="GH28" s="257"/>
      <c r="GI28" s="257"/>
      <c r="GJ28" s="257"/>
      <c r="GK28" s="257"/>
      <c r="GL28" s="257"/>
      <c r="GM28" s="257"/>
      <c r="GN28" s="257"/>
      <c r="GO28" s="257"/>
      <c r="GP28" s="257"/>
      <c r="GQ28" s="257"/>
      <c r="GR28" s="257"/>
      <c r="GS28" s="257"/>
      <c r="GT28" s="257"/>
      <c r="GU28" s="257"/>
      <c r="GV28" s="257"/>
      <c r="GW28" s="257"/>
      <c r="GX28" s="257"/>
      <c r="GY28" s="257"/>
      <c r="GZ28" s="257"/>
      <c r="HA28" s="257"/>
      <c r="HB28" s="257"/>
      <c r="HC28" s="257"/>
      <c r="HD28" s="257"/>
      <c r="HE28" s="257"/>
      <c r="HF28" s="257"/>
      <c r="HG28" s="257"/>
      <c r="HH28" s="257"/>
      <c r="HI28" s="257"/>
      <c r="HJ28" s="257"/>
      <c r="HK28" s="257"/>
      <c r="HL28" s="257"/>
      <c r="HM28" s="257"/>
      <c r="HN28" s="257"/>
      <c r="HO28" s="257"/>
      <c r="HP28" s="257"/>
      <c r="HQ28" s="257"/>
      <c r="HR28" s="257"/>
      <c r="HS28" s="257"/>
      <c r="HT28" s="257"/>
      <c r="HU28" s="257"/>
      <c r="HV28" s="257"/>
      <c r="HW28" s="257"/>
      <c r="HX28" s="257"/>
      <c r="HY28" s="257"/>
      <c r="HZ28" s="257"/>
      <c r="IA28" s="257"/>
      <c r="IB28" s="257"/>
      <c r="IC28" s="257"/>
      <c r="ID28" s="257"/>
      <c r="IE28" s="257"/>
      <c r="IF28" s="257"/>
      <c r="IG28" s="257"/>
      <c r="IH28" s="257"/>
      <c r="II28" s="257"/>
      <c r="IJ28" s="257"/>
      <c r="IK28" s="257"/>
      <c r="IL28" s="257"/>
      <c r="IM28" s="257"/>
      <c r="IN28" s="257"/>
      <c r="IO28" s="257"/>
      <c r="IP28" s="257"/>
      <c r="IQ28" s="257"/>
      <c r="IR28" s="257"/>
      <c r="IS28" s="257"/>
      <c r="IT28" s="257"/>
      <c r="IU28" s="257"/>
      <c r="IV28" s="257"/>
    </row>
    <row r="29" spans="1:256" ht="15" x14ac:dyDescent="0.25">
      <c r="A29" s="214">
        <v>41</v>
      </c>
      <c r="B29" s="215">
        <f t="shared" si="50"/>
        <v>1.2</v>
      </c>
      <c r="C29" s="202">
        <v>8.0000000000000002E-3</v>
      </c>
      <c r="D29" s="203"/>
      <c r="E29" s="354"/>
      <c r="F29" s="236">
        <v>4200000</v>
      </c>
      <c r="G29" s="237">
        <f t="shared" si="51"/>
        <v>8.44</v>
      </c>
      <c r="H29" s="238">
        <f t="shared" si="52"/>
        <v>8.51</v>
      </c>
      <c r="I29" s="239">
        <f t="shared" si="0"/>
        <v>8.58</v>
      </c>
      <c r="J29" s="320">
        <f t="shared" si="1"/>
        <v>8.64</v>
      </c>
      <c r="K29" s="321">
        <f t="shared" si="2"/>
        <v>8.7100000000000009</v>
      </c>
      <c r="L29" s="238">
        <f t="shared" si="3"/>
        <v>8.7799999999999994</v>
      </c>
      <c r="M29" s="239">
        <f t="shared" si="4"/>
        <v>8.64</v>
      </c>
      <c r="N29" s="238">
        <f t="shared" si="5"/>
        <v>8.91</v>
      </c>
      <c r="O29" s="239">
        <f t="shared" si="6"/>
        <v>9.0500000000000007</v>
      </c>
      <c r="P29" s="238">
        <f t="shared" si="7"/>
        <v>9.0500000000000007</v>
      </c>
      <c r="Q29" s="239">
        <f t="shared" si="8"/>
        <v>9.1199999999999992</v>
      </c>
      <c r="R29" s="238">
        <f t="shared" si="9"/>
        <v>9.18</v>
      </c>
      <c r="S29" s="239">
        <f t="shared" si="10"/>
        <v>9.25</v>
      </c>
      <c r="T29" s="320">
        <f t="shared" si="11"/>
        <v>9.32</v>
      </c>
      <c r="U29" s="321">
        <f t="shared" si="12"/>
        <v>9.39</v>
      </c>
      <c r="V29" s="238">
        <f t="shared" si="13"/>
        <v>9.4499999999999993</v>
      </c>
      <c r="W29" s="239">
        <f t="shared" si="14"/>
        <v>9.52</v>
      </c>
      <c r="X29" s="242">
        <f t="shared" si="15"/>
        <v>9.59</v>
      </c>
      <c r="Y29" s="239">
        <f t="shared" si="16"/>
        <v>9.66</v>
      </c>
      <c r="Z29" s="238">
        <f t="shared" si="17"/>
        <v>9.7200000000000006</v>
      </c>
      <c r="AA29" s="239">
        <f t="shared" si="18"/>
        <v>9.7899999999999991</v>
      </c>
      <c r="AB29" s="238">
        <f t="shared" si="19"/>
        <v>9.86</v>
      </c>
      <c r="AC29" s="239">
        <f t="shared" si="20"/>
        <v>9.93</v>
      </c>
      <c r="AD29" s="320">
        <f t="shared" si="21"/>
        <v>9.99</v>
      </c>
      <c r="AE29" s="321">
        <f t="shared" si="22"/>
        <v>10.06</v>
      </c>
      <c r="AF29" s="238">
        <f t="shared" si="23"/>
        <v>10.130000000000001</v>
      </c>
      <c r="AG29" s="239">
        <f t="shared" si="24"/>
        <v>10.199999999999999</v>
      </c>
      <c r="AH29" s="238">
        <f t="shared" si="25"/>
        <v>10.26</v>
      </c>
      <c r="AI29" s="239">
        <f t="shared" si="26"/>
        <v>10.33</v>
      </c>
      <c r="AJ29" s="238">
        <f t="shared" si="27"/>
        <v>10.4</v>
      </c>
      <c r="AK29" s="239">
        <f t="shared" si="28"/>
        <v>10.47</v>
      </c>
      <c r="AL29" s="238">
        <f t="shared" si="29"/>
        <v>10.53</v>
      </c>
      <c r="AM29" s="239">
        <f t="shared" si="30"/>
        <v>10.6</v>
      </c>
      <c r="AN29" s="320">
        <f t="shared" si="31"/>
        <v>10.67</v>
      </c>
      <c r="AO29" s="321">
        <f t="shared" si="32"/>
        <v>10.74</v>
      </c>
      <c r="AP29" s="242">
        <f t="shared" si="33"/>
        <v>10.8</v>
      </c>
      <c r="AQ29" s="239">
        <f t="shared" si="34"/>
        <v>10.87</v>
      </c>
      <c r="AR29" s="238">
        <f t="shared" si="35"/>
        <v>10.94</v>
      </c>
      <c r="AS29" s="239">
        <f t="shared" si="36"/>
        <v>11.01</v>
      </c>
      <c r="AT29" s="242">
        <f t="shared" si="37"/>
        <v>11.07</v>
      </c>
      <c r="AU29" s="239">
        <f t="shared" si="38"/>
        <v>11.14</v>
      </c>
      <c r="AV29" s="238">
        <f t="shared" si="39"/>
        <v>11.21</v>
      </c>
      <c r="AW29" s="239">
        <f t="shared" si="40"/>
        <v>11.28</v>
      </c>
      <c r="AX29" s="320">
        <f t="shared" si="41"/>
        <v>11.34</v>
      </c>
      <c r="AY29" s="321">
        <f t="shared" si="42"/>
        <v>11.41</v>
      </c>
      <c r="AZ29" s="238">
        <f t="shared" si="43"/>
        <v>11.48</v>
      </c>
      <c r="BA29" s="239">
        <f t="shared" si="44"/>
        <v>11.55</v>
      </c>
      <c r="BB29" s="242">
        <f t="shared" si="45"/>
        <v>11.61</v>
      </c>
      <c r="BC29" s="239">
        <f t="shared" si="46"/>
        <v>11.68</v>
      </c>
      <c r="BD29" s="238">
        <f t="shared" si="47"/>
        <v>11.75</v>
      </c>
      <c r="BE29" s="239">
        <f t="shared" si="48"/>
        <v>11.82</v>
      </c>
      <c r="BF29" s="238">
        <f t="shared" si="49"/>
        <v>11.88</v>
      </c>
      <c r="BG29" s="320"/>
      <c r="BH29" s="257"/>
      <c r="BI29" s="236">
        <v>4200000</v>
      </c>
      <c r="BJ29" s="354"/>
      <c r="BK29" s="257"/>
      <c r="BL29" s="257"/>
      <c r="BM29" s="257"/>
      <c r="BN29" s="257"/>
      <c r="BO29" s="257"/>
      <c r="BP29" s="257"/>
      <c r="BQ29" s="257"/>
      <c r="BR29" s="257"/>
      <c r="BS29" s="257"/>
      <c r="BT29" s="257"/>
      <c r="BU29" s="257"/>
      <c r="BV29" s="257"/>
      <c r="BW29" s="257"/>
      <c r="BX29" s="257"/>
      <c r="BY29" s="257"/>
      <c r="BZ29" s="257"/>
      <c r="CA29" s="257"/>
      <c r="CB29" s="257"/>
      <c r="CC29" s="257"/>
      <c r="CD29" s="257"/>
      <c r="CE29" s="257"/>
      <c r="CF29" s="257"/>
      <c r="CG29" s="257"/>
      <c r="CH29" s="257"/>
      <c r="CI29" s="257"/>
      <c r="CJ29" s="257"/>
      <c r="CK29" s="257"/>
      <c r="CL29" s="257"/>
      <c r="CM29" s="257"/>
      <c r="CN29" s="257"/>
      <c r="CO29" s="257"/>
      <c r="CP29" s="257"/>
      <c r="CQ29" s="257"/>
      <c r="CR29" s="257"/>
      <c r="CS29" s="257"/>
      <c r="CT29" s="257"/>
      <c r="CU29" s="257"/>
      <c r="CV29" s="257"/>
      <c r="CW29" s="257"/>
      <c r="CX29" s="257"/>
      <c r="CY29" s="257"/>
      <c r="CZ29" s="257"/>
      <c r="DA29" s="257"/>
      <c r="DB29" s="257"/>
      <c r="DC29" s="257"/>
      <c r="DD29" s="257"/>
      <c r="DE29" s="257"/>
      <c r="DF29" s="257"/>
      <c r="DG29" s="257"/>
      <c r="DH29" s="257"/>
      <c r="DI29" s="257"/>
      <c r="DJ29" s="257"/>
      <c r="DK29" s="257"/>
      <c r="DL29" s="257"/>
      <c r="DM29" s="257"/>
      <c r="DN29" s="257"/>
      <c r="DO29" s="257"/>
      <c r="DP29" s="257"/>
      <c r="DQ29" s="257"/>
      <c r="DR29" s="257"/>
      <c r="DS29" s="257"/>
      <c r="DT29" s="257"/>
      <c r="DU29" s="257"/>
      <c r="DV29" s="257"/>
      <c r="DW29" s="257"/>
      <c r="DX29" s="257"/>
      <c r="DY29" s="257"/>
      <c r="DZ29" s="257"/>
      <c r="EA29" s="257"/>
      <c r="EB29" s="257"/>
      <c r="EC29" s="257"/>
      <c r="ED29" s="257"/>
      <c r="EE29" s="257"/>
      <c r="EF29" s="257"/>
      <c r="EG29" s="257"/>
      <c r="EH29" s="257"/>
      <c r="EI29" s="257"/>
      <c r="EJ29" s="257"/>
      <c r="EK29" s="257"/>
      <c r="EL29" s="257"/>
      <c r="EM29" s="257"/>
      <c r="EN29" s="257"/>
      <c r="EO29" s="257"/>
      <c r="EP29" s="257"/>
      <c r="EQ29" s="257"/>
      <c r="ER29" s="257"/>
      <c r="ES29" s="257"/>
      <c r="ET29" s="257"/>
      <c r="EU29" s="257"/>
      <c r="EV29" s="257"/>
      <c r="EW29" s="257"/>
      <c r="EX29" s="257"/>
      <c r="EY29" s="257"/>
      <c r="EZ29" s="257"/>
      <c r="FA29" s="257"/>
      <c r="FB29" s="257"/>
      <c r="FC29" s="257"/>
      <c r="FD29" s="257"/>
      <c r="FE29" s="257"/>
      <c r="FF29" s="257"/>
      <c r="FG29" s="257"/>
      <c r="FH29" s="257"/>
      <c r="FI29" s="257"/>
      <c r="FJ29" s="257"/>
      <c r="FK29" s="257"/>
      <c r="FL29" s="257"/>
      <c r="FM29" s="257"/>
      <c r="FN29" s="257"/>
      <c r="FO29" s="257"/>
      <c r="FP29" s="257"/>
      <c r="FQ29" s="257"/>
      <c r="FR29" s="257"/>
      <c r="FS29" s="257"/>
      <c r="FT29" s="257"/>
      <c r="FU29" s="257"/>
      <c r="FV29" s="257"/>
      <c r="FW29" s="257"/>
      <c r="FX29" s="257"/>
      <c r="FY29" s="257"/>
      <c r="FZ29" s="257"/>
      <c r="GA29" s="257"/>
      <c r="GB29" s="257"/>
      <c r="GC29" s="257"/>
      <c r="GD29" s="257"/>
      <c r="GE29" s="257"/>
      <c r="GF29" s="257"/>
      <c r="GG29" s="257"/>
      <c r="GH29" s="257"/>
      <c r="GI29" s="257"/>
      <c r="GJ29" s="257"/>
      <c r="GK29" s="257"/>
      <c r="GL29" s="257"/>
      <c r="GM29" s="257"/>
      <c r="GN29" s="257"/>
      <c r="GO29" s="257"/>
      <c r="GP29" s="257"/>
      <c r="GQ29" s="257"/>
      <c r="GR29" s="257"/>
      <c r="GS29" s="257"/>
      <c r="GT29" s="257"/>
      <c r="GU29" s="257"/>
      <c r="GV29" s="257"/>
      <c r="GW29" s="257"/>
      <c r="GX29" s="257"/>
      <c r="GY29" s="257"/>
      <c r="GZ29" s="257"/>
      <c r="HA29" s="257"/>
      <c r="HB29" s="257"/>
      <c r="HC29" s="257"/>
      <c r="HD29" s="257"/>
      <c r="HE29" s="257"/>
      <c r="HF29" s="257"/>
      <c r="HG29" s="257"/>
      <c r="HH29" s="257"/>
      <c r="HI29" s="257"/>
      <c r="HJ29" s="257"/>
      <c r="HK29" s="257"/>
      <c r="HL29" s="257"/>
      <c r="HM29" s="257"/>
      <c r="HN29" s="257"/>
      <c r="HO29" s="257"/>
      <c r="HP29" s="257"/>
      <c r="HQ29" s="257"/>
      <c r="HR29" s="257"/>
      <c r="HS29" s="257"/>
      <c r="HT29" s="257"/>
      <c r="HU29" s="257"/>
      <c r="HV29" s="257"/>
      <c r="HW29" s="257"/>
      <c r="HX29" s="257"/>
      <c r="HY29" s="257"/>
      <c r="HZ29" s="257"/>
      <c r="IA29" s="257"/>
      <c r="IB29" s="257"/>
      <c r="IC29" s="257"/>
      <c r="ID29" s="257"/>
      <c r="IE29" s="257"/>
      <c r="IF29" s="257"/>
      <c r="IG29" s="257"/>
      <c r="IH29" s="257"/>
      <c r="II29" s="257"/>
      <c r="IJ29" s="257"/>
      <c r="IK29" s="257"/>
      <c r="IL29" s="257"/>
      <c r="IM29" s="257"/>
      <c r="IN29" s="257"/>
      <c r="IO29" s="257"/>
      <c r="IP29" s="257"/>
      <c r="IQ29" s="257"/>
      <c r="IR29" s="257"/>
      <c r="IS29" s="257"/>
      <c r="IT29" s="257"/>
      <c r="IU29" s="257"/>
      <c r="IV29" s="257"/>
    </row>
    <row r="30" spans="1:256" ht="15" x14ac:dyDescent="0.25">
      <c r="A30" s="200">
        <v>42</v>
      </c>
      <c r="B30" s="201">
        <f t="shared" si="50"/>
        <v>1.208</v>
      </c>
      <c r="C30" s="202">
        <v>8.0000000000000002E-3</v>
      </c>
      <c r="D30" s="203"/>
      <c r="E30" s="354"/>
      <c r="F30" s="245">
        <v>4400000</v>
      </c>
      <c r="G30" s="237">
        <f t="shared" si="51"/>
        <v>8.35</v>
      </c>
      <c r="H30" s="238">
        <f t="shared" si="52"/>
        <v>8.42</v>
      </c>
      <c r="I30" s="239">
        <f t="shared" si="0"/>
        <v>8.49</v>
      </c>
      <c r="J30" s="320">
        <f t="shared" si="1"/>
        <v>8.5500000000000007</v>
      </c>
      <c r="K30" s="321">
        <f t="shared" si="2"/>
        <v>8.6199999999999992</v>
      </c>
      <c r="L30" s="238">
        <f t="shared" si="3"/>
        <v>8.68</v>
      </c>
      <c r="M30" s="239">
        <f t="shared" si="4"/>
        <v>8.5500000000000007</v>
      </c>
      <c r="N30" s="238">
        <f t="shared" si="5"/>
        <v>8.82</v>
      </c>
      <c r="O30" s="239">
        <f t="shared" si="6"/>
        <v>8.9600000000000009</v>
      </c>
      <c r="P30" s="238">
        <f t="shared" si="7"/>
        <v>8.9499999999999993</v>
      </c>
      <c r="Q30" s="239">
        <f t="shared" si="8"/>
        <v>9.02</v>
      </c>
      <c r="R30" s="238">
        <f t="shared" si="9"/>
        <v>9.08</v>
      </c>
      <c r="S30" s="239">
        <f t="shared" si="10"/>
        <v>9.15</v>
      </c>
      <c r="T30" s="320">
        <f t="shared" si="11"/>
        <v>9.2200000000000006</v>
      </c>
      <c r="U30" s="321">
        <f t="shared" si="12"/>
        <v>9.2899999999999991</v>
      </c>
      <c r="V30" s="238">
        <f t="shared" si="13"/>
        <v>9.35</v>
      </c>
      <c r="W30" s="239">
        <f t="shared" si="14"/>
        <v>9.42</v>
      </c>
      <c r="X30" s="242">
        <f t="shared" si="15"/>
        <v>9.49</v>
      </c>
      <c r="Y30" s="239">
        <f t="shared" si="16"/>
        <v>9.5500000000000007</v>
      </c>
      <c r="Z30" s="238">
        <f t="shared" si="17"/>
        <v>9.6199999999999992</v>
      </c>
      <c r="AA30" s="239">
        <f t="shared" si="18"/>
        <v>9.69</v>
      </c>
      <c r="AB30" s="238">
        <f t="shared" si="19"/>
        <v>9.75</v>
      </c>
      <c r="AC30" s="239">
        <f t="shared" si="20"/>
        <v>9.82</v>
      </c>
      <c r="AD30" s="320">
        <f t="shared" si="21"/>
        <v>9.89</v>
      </c>
      <c r="AE30" s="321">
        <f t="shared" si="22"/>
        <v>9.9499999999999993</v>
      </c>
      <c r="AF30" s="238">
        <f t="shared" si="23"/>
        <v>10.02</v>
      </c>
      <c r="AG30" s="239">
        <f t="shared" si="24"/>
        <v>10.09</v>
      </c>
      <c r="AH30" s="238">
        <f t="shared" si="25"/>
        <v>10.15</v>
      </c>
      <c r="AI30" s="239">
        <f t="shared" si="26"/>
        <v>10.220000000000001</v>
      </c>
      <c r="AJ30" s="238">
        <f t="shared" si="27"/>
        <v>10.29</v>
      </c>
      <c r="AK30" s="239">
        <f t="shared" si="28"/>
        <v>10.35</v>
      </c>
      <c r="AL30" s="238">
        <f t="shared" si="29"/>
        <v>10.42</v>
      </c>
      <c r="AM30" s="239">
        <f t="shared" si="30"/>
        <v>10.49</v>
      </c>
      <c r="AN30" s="320">
        <f t="shared" si="31"/>
        <v>10.55</v>
      </c>
      <c r="AO30" s="321">
        <f t="shared" si="32"/>
        <v>10.62</v>
      </c>
      <c r="AP30" s="242">
        <f t="shared" si="33"/>
        <v>10.69</v>
      </c>
      <c r="AQ30" s="239">
        <f t="shared" si="34"/>
        <v>10.75</v>
      </c>
      <c r="AR30" s="238">
        <f t="shared" si="35"/>
        <v>10.82</v>
      </c>
      <c r="AS30" s="239">
        <f t="shared" si="36"/>
        <v>10.89</v>
      </c>
      <c r="AT30" s="242">
        <f t="shared" si="37"/>
        <v>10.96</v>
      </c>
      <c r="AU30" s="239">
        <f t="shared" si="38"/>
        <v>11.02</v>
      </c>
      <c r="AV30" s="238">
        <f t="shared" si="39"/>
        <v>11.09</v>
      </c>
      <c r="AW30" s="239">
        <f t="shared" si="40"/>
        <v>11.16</v>
      </c>
      <c r="AX30" s="320">
        <f t="shared" si="41"/>
        <v>11.22</v>
      </c>
      <c r="AY30" s="321">
        <f t="shared" si="42"/>
        <v>11.29</v>
      </c>
      <c r="AZ30" s="238">
        <f t="shared" si="43"/>
        <v>11.36</v>
      </c>
      <c r="BA30" s="239">
        <f t="shared" si="44"/>
        <v>11.42</v>
      </c>
      <c r="BB30" s="242">
        <f t="shared" si="45"/>
        <v>11.49</v>
      </c>
      <c r="BC30" s="239">
        <f t="shared" si="46"/>
        <v>11.56</v>
      </c>
      <c r="BD30" s="238">
        <f t="shared" si="47"/>
        <v>11.62</v>
      </c>
      <c r="BE30" s="239">
        <f t="shared" si="48"/>
        <v>11.69</v>
      </c>
      <c r="BF30" s="238">
        <f t="shared" si="49"/>
        <v>11.76</v>
      </c>
      <c r="BG30" s="320"/>
      <c r="BH30" s="257"/>
      <c r="BI30" s="245">
        <v>4400000</v>
      </c>
      <c r="BJ30" s="354"/>
      <c r="BK30" s="257"/>
      <c r="BL30" s="257"/>
      <c r="BM30" s="257"/>
      <c r="BN30" s="257"/>
      <c r="BO30" s="257"/>
      <c r="BP30" s="257"/>
      <c r="BQ30" s="257"/>
      <c r="BR30" s="257"/>
      <c r="BS30" s="257"/>
      <c r="BT30" s="257"/>
      <c r="BU30" s="257"/>
      <c r="BV30" s="257"/>
      <c r="BW30" s="257"/>
      <c r="BX30" s="257"/>
      <c r="BY30" s="257"/>
      <c r="BZ30" s="257"/>
      <c r="CA30" s="257"/>
      <c r="CB30" s="257"/>
      <c r="CC30" s="257"/>
      <c r="CD30" s="257"/>
      <c r="CE30" s="257"/>
      <c r="CF30" s="257"/>
      <c r="CG30" s="257"/>
      <c r="CH30" s="257"/>
      <c r="CI30" s="257"/>
      <c r="CJ30" s="257"/>
      <c r="CK30" s="257"/>
      <c r="CL30" s="257"/>
      <c r="CM30" s="257"/>
      <c r="CN30" s="257"/>
      <c r="CO30" s="257"/>
      <c r="CP30" s="257"/>
      <c r="CQ30" s="257"/>
      <c r="CR30" s="257"/>
      <c r="CS30" s="257"/>
      <c r="CT30" s="257"/>
      <c r="CU30" s="257"/>
      <c r="CV30" s="257"/>
      <c r="CW30" s="257"/>
      <c r="CX30" s="257"/>
      <c r="CY30" s="257"/>
      <c r="CZ30" s="257"/>
      <c r="DA30" s="257"/>
      <c r="DB30" s="257"/>
      <c r="DC30" s="257"/>
      <c r="DD30" s="257"/>
      <c r="DE30" s="257"/>
      <c r="DF30" s="257"/>
      <c r="DG30" s="257"/>
      <c r="DH30" s="257"/>
      <c r="DI30" s="257"/>
      <c r="DJ30" s="257"/>
      <c r="DK30" s="257"/>
      <c r="DL30" s="257"/>
      <c r="DM30" s="257"/>
      <c r="DN30" s="257"/>
      <c r="DO30" s="257"/>
      <c r="DP30" s="257"/>
      <c r="DQ30" s="257"/>
      <c r="DR30" s="257"/>
      <c r="DS30" s="257"/>
      <c r="DT30" s="257"/>
      <c r="DU30" s="257"/>
      <c r="DV30" s="257"/>
      <c r="DW30" s="257"/>
      <c r="DX30" s="257"/>
      <c r="DY30" s="257"/>
      <c r="DZ30" s="257"/>
      <c r="EA30" s="257"/>
      <c r="EB30" s="257"/>
      <c r="EC30" s="257"/>
      <c r="ED30" s="257"/>
      <c r="EE30" s="257"/>
      <c r="EF30" s="257"/>
      <c r="EG30" s="257"/>
      <c r="EH30" s="257"/>
      <c r="EI30" s="257"/>
      <c r="EJ30" s="257"/>
      <c r="EK30" s="257"/>
      <c r="EL30" s="257"/>
      <c r="EM30" s="257"/>
      <c r="EN30" s="257"/>
      <c r="EO30" s="257"/>
      <c r="EP30" s="257"/>
      <c r="EQ30" s="257"/>
      <c r="ER30" s="257"/>
      <c r="ES30" s="257"/>
      <c r="ET30" s="257"/>
      <c r="EU30" s="257"/>
      <c r="EV30" s="257"/>
      <c r="EW30" s="257"/>
      <c r="EX30" s="257"/>
      <c r="EY30" s="257"/>
      <c r="EZ30" s="257"/>
      <c r="FA30" s="257"/>
      <c r="FB30" s="257"/>
      <c r="FC30" s="257"/>
      <c r="FD30" s="257"/>
      <c r="FE30" s="257"/>
      <c r="FF30" s="257"/>
      <c r="FG30" s="257"/>
      <c r="FH30" s="257"/>
      <c r="FI30" s="257"/>
      <c r="FJ30" s="257"/>
      <c r="FK30" s="257"/>
      <c r="FL30" s="257"/>
      <c r="FM30" s="257"/>
      <c r="FN30" s="257"/>
      <c r="FO30" s="257"/>
      <c r="FP30" s="257"/>
      <c r="FQ30" s="257"/>
      <c r="FR30" s="257"/>
      <c r="FS30" s="257"/>
      <c r="FT30" s="257"/>
      <c r="FU30" s="257"/>
      <c r="FV30" s="257"/>
      <c r="FW30" s="257"/>
      <c r="FX30" s="257"/>
      <c r="FY30" s="257"/>
      <c r="FZ30" s="257"/>
      <c r="GA30" s="257"/>
      <c r="GB30" s="257"/>
      <c r="GC30" s="257"/>
      <c r="GD30" s="257"/>
      <c r="GE30" s="257"/>
      <c r="GF30" s="257"/>
      <c r="GG30" s="257"/>
      <c r="GH30" s="257"/>
      <c r="GI30" s="257"/>
      <c r="GJ30" s="257"/>
      <c r="GK30" s="257"/>
      <c r="GL30" s="257"/>
      <c r="GM30" s="257"/>
      <c r="GN30" s="257"/>
      <c r="GO30" s="257"/>
      <c r="GP30" s="257"/>
      <c r="GQ30" s="257"/>
      <c r="GR30" s="257"/>
      <c r="GS30" s="257"/>
      <c r="GT30" s="257"/>
      <c r="GU30" s="257"/>
      <c r="GV30" s="257"/>
      <c r="GW30" s="257"/>
      <c r="GX30" s="257"/>
      <c r="GY30" s="257"/>
      <c r="GZ30" s="257"/>
      <c r="HA30" s="257"/>
      <c r="HB30" s="257"/>
      <c r="HC30" s="257"/>
      <c r="HD30" s="257"/>
      <c r="HE30" s="257"/>
      <c r="HF30" s="257"/>
      <c r="HG30" s="257"/>
      <c r="HH30" s="257"/>
      <c r="HI30" s="257"/>
      <c r="HJ30" s="257"/>
      <c r="HK30" s="257"/>
      <c r="HL30" s="257"/>
      <c r="HM30" s="257"/>
      <c r="HN30" s="257"/>
      <c r="HO30" s="257"/>
      <c r="HP30" s="257"/>
      <c r="HQ30" s="257"/>
      <c r="HR30" s="257"/>
      <c r="HS30" s="257"/>
      <c r="HT30" s="257"/>
      <c r="HU30" s="257"/>
      <c r="HV30" s="257"/>
      <c r="HW30" s="257"/>
      <c r="HX30" s="257"/>
      <c r="HY30" s="257"/>
      <c r="HZ30" s="257"/>
      <c r="IA30" s="257"/>
      <c r="IB30" s="257"/>
      <c r="IC30" s="257"/>
      <c r="ID30" s="257"/>
      <c r="IE30" s="257"/>
      <c r="IF30" s="257"/>
      <c r="IG30" s="257"/>
      <c r="IH30" s="257"/>
      <c r="II30" s="257"/>
      <c r="IJ30" s="257"/>
      <c r="IK30" s="257"/>
      <c r="IL30" s="257"/>
      <c r="IM30" s="257"/>
      <c r="IN30" s="257"/>
      <c r="IO30" s="257"/>
      <c r="IP30" s="257"/>
      <c r="IQ30" s="257"/>
      <c r="IR30" s="257"/>
      <c r="IS30" s="257"/>
      <c r="IT30" s="257"/>
      <c r="IU30" s="257"/>
      <c r="IV30" s="257"/>
    </row>
    <row r="31" spans="1:256" ht="15" x14ac:dyDescent="0.25">
      <c r="A31" s="214">
        <v>43</v>
      </c>
      <c r="B31" s="215">
        <f t="shared" si="50"/>
        <v>1.216</v>
      </c>
      <c r="C31" s="202">
        <v>8.0000000000000002E-3</v>
      </c>
      <c r="D31" s="203"/>
      <c r="E31" s="354"/>
      <c r="F31" s="236">
        <v>4600000</v>
      </c>
      <c r="G31" s="237">
        <f t="shared" si="51"/>
        <v>8.27</v>
      </c>
      <c r="H31" s="238">
        <f t="shared" si="52"/>
        <v>8.34</v>
      </c>
      <c r="I31" s="239">
        <f t="shared" si="0"/>
        <v>8.41</v>
      </c>
      <c r="J31" s="320">
        <f t="shared" si="1"/>
        <v>8.4700000000000006</v>
      </c>
      <c r="K31" s="321">
        <f t="shared" si="2"/>
        <v>8.5299999999999994</v>
      </c>
      <c r="L31" s="238">
        <f t="shared" si="3"/>
        <v>8.6</v>
      </c>
      <c r="M31" s="239">
        <f t="shared" si="4"/>
        <v>8.4700000000000006</v>
      </c>
      <c r="N31" s="238">
        <f t="shared" si="5"/>
        <v>8.73</v>
      </c>
      <c r="O31" s="239">
        <f t="shared" si="6"/>
        <v>8.8699999999999992</v>
      </c>
      <c r="P31" s="238">
        <f t="shared" si="7"/>
        <v>8.8699999999999992</v>
      </c>
      <c r="Q31" s="239">
        <f t="shared" si="8"/>
        <v>8.93</v>
      </c>
      <c r="R31" s="238">
        <f t="shared" si="9"/>
        <v>9</v>
      </c>
      <c r="S31" s="239">
        <f t="shared" si="10"/>
        <v>9.06</v>
      </c>
      <c r="T31" s="320">
        <f t="shared" si="11"/>
        <v>9.1300000000000008</v>
      </c>
      <c r="U31" s="321">
        <f t="shared" si="12"/>
        <v>9.1999999999999993</v>
      </c>
      <c r="V31" s="238">
        <f t="shared" si="13"/>
        <v>9.26</v>
      </c>
      <c r="W31" s="239">
        <f t="shared" si="14"/>
        <v>9.33</v>
      </c>
      <c r="X31" s="242">
        <f t="shared" si="15"/>
        <v>9.39</v>
      </c>
      <c r="Y31" s="239">
        <f t="shared" si="16"/>
        <v>9.4600000000000009</v>
      </c>
      <c r="Z31" s="238">
        <f t="shared" si="17"/>
        <v>9.5299999999999994</v>
      </c>
      <c r="AA31" s="239">
        <f t="shared" si="18"/>
        <v>9.59</v>
      </c>
      <c r="AB31" s="238">
        <f t="shared" si="19"/>
        <v>9.66</v>
      </c>
      <c r="AC31" s="239">
        <f t="shared" si="20"/>
        <v>9.73</v>
      </c>
      <c r="AD31" s="320">
        <f t="shared" si="21"/>
        <v>9.7899999999999991</v>
      </c>
      <c r="AE31" s="321">
        <f t="shared" si="22"/>
        <v>9.86</v>
      </c>
      <c r="AF31" s="238">
        <f t="shared" si="23"/>
        <v>9.92</v>
      </c>
      <c r="AG31" s="239">
        <f t="shared" si="24"/>
        <v>9.99</v>
      </c>
      <c r="AH31" s="238">
        <f t="shared" si="25"/>
        <v>10.06</v>
      </c>
      <c r="AI31" s="239">
        <f t="shared" si="26"/>
        <v>10.119999999999999</v>
      </c>
      <c r="AJ31" s="238">
        <f t="shared" si="27"/>
        <v>10.19</v>
      </c>
      <c r="AK31" s="239">
        <f t="shared" si="28"/>
        <v>10.25</v>
      </c>
      <c r="AL31" s="238">
        <f t="shared" si="29"/>
        <v>10.32</v>
      </c>
      <c r="AM31" s="239">
        <f t="shared" si="30"/>
        <v>10.39</v>
      </c>
      <c r="AN31" s="320">
        <f t="shared" si="31"/>
        <v>10.45</v>
      </c>
      <c r="AO31" s="321">
        <f t="shared" si="32"/>
        <v>10.52</v>
      </c>
      <c r="AP31" s="242">
        <f t="shared" si="33"/>
        <v>10.59</v>
      </c>
      <c r="AQ31" s="239">
        <f t="shared" si="34"/>
        <v>10.65</v>
      </c>
      <c r="AR31" s="238">
        <f t="shared" si="35"/>
        <v>10.72</v>
      </c>
      <c r="AS31" s="239">
        <f t="shared" si="36"/>
        <v>10.78</v>
      </c>
      <c r="AT31" s="242">
        <f t="shared" si="37"/>
        <v>10.85</v>
      </c>
      <c r="AU31" s="239">
        <f t="shared" si="38"/>
        <v>10.92</v>
      </c>
      <c r="AV31" s="238">
        <f t="shared" si="39"/>
        <v>10.98</v>
      </c>
      <c r="AW31" s="239">
        <f t="shared" si="40"/>
        <v>11.05</v>
      </c>
      <c r="AX31" s="320">
        <f t="shared" si="41"/>
        <v>11.11</v>
      </c>
      <c r="AY31" s="321">
        <f t="shared" si="42"/>
        <v>11.18</v>
      </c>
      <c r="AZ31" s="238">
        <f t="shared" si="43"/>
        <v>11.25</v>
      </c>
      <c r="BA31" s="239">
        <f t="shared" si="44"/>
        <v>11.31</v>
      </c>
      <c r="BB31" s="242">
        <f t="shared" si="45"/>
        <v>11.38</v>
      </c>
      <c r="BC31" s="239">
        <f t="shared" si="46"/>
        <v>11.45</v>
      </c>
      <c r="BD31" s="238">
        <f t="shared" si="47"/>
        <v>11.51</v>
      </c>
      <c r="BE31" s="239">
        <f t="shared" si="48"/>
        <v>11.58</v>
      </c>
      <c r="BF31" s="238">
        <f t="shared" si="49"/>
        <v>11.64</v>
      </c>
      <c r="BG31" s="320"/>
      <c r="BH31" s="257"/>
      <c r="BI31" s="236">
        <v>4600000</v>
      </c>
      <c r="BJ31" s="354"/>
      <c r="BK31" s="257"/>
      <c r="BL31" s="257"/>
      <c r="BM31" s="257"/>
      <c r="BN31" s="257"/>
      <c r="BO31" s="257"/>
      <c r="BP31" s="257"/>
      <c r="BQ31" s="257"/>
      <c r="BR31" s="257"/>
      <c r="BS31" s="257"/>
      <c r="BT31" s="257"/>
      <c r="BU31" s="257"/>
      <c r="BV31" s="257"/>
      <c r="BW31" s="257"/>
      <c r="BX31" s="257"/>
      <c r="BY31" s="257"/>
      <c r="BZ31" s="257"/>
      <c r="CA31" s="257"/>
      <c r="CB31" s="257"/>
      <c r="CC31" s="257"/>
      <c r="CD31" s="257"/>
      <c r="CE31" s="257"/>
      <c r="CF31" s="257"/>
      <c r="CG31" s="257"/>
      <c r="CH31" s="257"/>
      <c r="CI31" s="257"/>
      <c r="CJ31" s="257"/>
      <c r="CK31" s="257"/>
      <c r="CL31" s="257"/>
      <c r="CM31" s="257"/>
      <c r="CN31" s="257"/>
      <c r="CO31" s="257"/>
      <c r="CP31" s="257"/>
      <c r="CQ31" s="257"/>
      <c r="CR31" s="257"/>
      <c r="CS31" s="257"/>
      <c r="CT31" s="257"/>
      <c r="CU31" s="257"/>
      <c r="CV31" s="257"/>
      <c r="CW31" s="257"/>
      <c r="CX31" s="257"/>
      <c r="CY31" s="257"/>
      <c r="CZ31" s="257"/>
      <c r="DA31" s="257"/>
      <c r="DB31" s="257"/>
      <c r="DC31" s="257"/>
      <c r="DD31" s="257"/>
      <c r="DE31" s="257"/>
      <c r="DF31" s="257"/>
      <c r="DG31" s="257"/>
      <c r="DH31" s="257"/>
      <c r="DI31" s="257"/>
      <c r="DJ31" s="257"/>
      <c r="DK31" s="257"/>
      <c r="DL31" s="257"/>
      <c r="DM31" s="257"/>
      <c r="DN31" s="257"/>
      <c r="DO31" s="257"/>
      <c r="DP31" s="257"/>
      <c r="DQ31" s="257"/>
      <c r="DR31" s="257"/>
      <c r="DS31" s="257"/>
      <c r="DT31" s="257"/>
      <c r="DU31" s="257"/>
      <c r="DV31" s="257"/>
      <c r="DW31" s="257"/>
      <c r="DX31" s="257"/>
      <c r="DY31" s="257"/>
      <c r="DZ31" s="257"/>
      <c r="EA31" s="257"/>
      <c r="EB31" s="257"/>
      <c r="EC31" s="257"/>
      <c r="ED31" s="257"/>
      <c r="EE31" s="257"/>
      <c r="EF31" s="257"/>
      <c r="EG31" s="257"/>
      <c r="EH31" s="257"/>
      <c r="EI31" s="257"/>
      <c r="EJ31" s="257"/>
      <c r="EK31" s="257"/>
      <c r="EL31" s="257"/>
      <c r="EM31" s="257"/>
      <c r="EN31" s="257"/>
      <c r="EO31" s="257"/>
      <c r="EP31" s="257"/>
      <c r="EQ31" s="257"/>
      <c r="ER31" s="257"/>
      <c r="ES31" s="257"/>
      <c r="ET31" s="257"/>
      <c r="EU31" s="257"/>
      <c r="EV31" s="257"/>
      <c r="EW31" s="257"/>
      <c r="EX31" s="257"/>
      <c r="EY31" s="257"/>
      <c r="EZ31" s="257"/>
      <c r="FA31" s="257"/>
      <c r="FB31" s="257"/>
      <c r="FC31" s="257"/>
      <c r="FD31" s="257"/>
      <c r="FE31" s="257"/>
      <c r="FF31" s="257"/>
      <c r="FG31" s="257"/>
      <c r="FH31" s="257"/>
      <c r="FI31" s="257"/>
      <c r="FJ31" s="257"/>
      <c r="FK31" s="257"/>
      <c r="FL31" s="257"/>
      <c r="FM31" s="257"/>
      <c r="FN31" s="257"/>
      <c r="FO31" s="257"/>
      <c r="FP31" s="257"/>
      <c r="FQ31" s="257"/>
      <c r="FR31" s="257"/>
      <c r="FS31" s="257"/>
      <c r="FT31" s="257"/>
      <c r="FU31" s="257"/>
      <c r="FV31" s="257"/>
      <c r="FW31" s="257"/>
      <c r="FX31" s="257"/>
      <c r="FY31" s="257"/>
      <c r="FZ31" s="257"/>
      <c r="GA31" s="257"/>
      <c r="GB31" s="257"/>
      <c r="GC31" s="257"/>
      <c r="GD31" s="257"/>
      <c r="GE31" s="257"/>
      <c r="GF31" s="257"/>
      <c r="GG31" s="257"/>
      <c r="GH31" s="257"/>
      <c r="GI31" s="257"/>
      <c r="GJ31" s="257"/>
      <c r="GK31" s="257"/>
      <c r="GL31" s="257"/>
      <c r="GM31" s="257"/>
      <c r="GN31" s="257"/>
      <c r="GO31" s="257"/>
      <c r="GP31" s="257"/>
      <c r="GQ31" s="257"/>
      <c r="GR31" s="257"/>
      <c r="GS31" s="257"/>
      <c r="GT31" s="257"/>
      <c r="GU31" s="257"/>
      <c r="GV31" s="257"/>
      <c r="GW31" s="257"/>
      <c r="GX31" s="257"/>
      <c r="GY31" s="257"/>
      <c r="GZ31" s="257"/>
      <c r="HA31" s="257"/>
      <c r="HB31" s="257"/>
      <c r="HC31" s="257"/>
      <c r="HD31" s="257"/>
      <c r="HE31" s="257"/>
      <c r="HF31" s="257"/>
      <c r="HG31" s="257"/>
      <c r="HH31" s="257"/>
      <c r="HI31" s="257"/>
      <c r="HJ31" s="257"/>
      <c r="HK31" s="257"/>
      <c r="HL31" s="257"/>
      <c r="HM31" s="257"/>
      <c r="HN31" s="257"/>
      <c r="HO31" s="257"/>
      <c r="HP31" s="257"/>
      <c r="HQ31" s="257"/>
      <c r="HR31" s="257"/>
      <c r="HS31" s="257"/>
      <c r="HT31" s="257"/>
      <c r="HU31" s="257"/>
      <c r="HV31" s="257"/>
      <c r="HW31" s="257"/>
      <c r="HX31" s="257"/>
      <c r="HY31" s="257"/>
      <c r="HZ31" s="257"/>
      <c r="IA31" s="257"/>
      <c r="IB31" s="257"/>
      <c r="IC31" s="257"/>
      <c r="ID31" s="257"/>
      <c r="IE31" s="257"/>
      <c r="IF31" s="257"/>
      <c r="IG31" s="257"/>
      <c r="IH31" s="257"/>
      <c r="II31" s="257"/>
      <c r="IJ31" s="257"/>
      <c r="IK31" s="257"/>
      <c r="IL31" s="257"/>
      <c r="IM31" s="257"/>
      <c r="IN31" s="257"/>
      <c r="IO31" s="257"/>
      <c r="IP31" s="257"/>
      <c r="IQ31" s="257"/>
      <c r="IR31" s="257"/>
      <c r="IS31" s="257"/>
      <c r="IT31" s="257"/>
      <c r="IU31" s="257"/>
      <c r="IV31" s="257"/>
    </row>
    <row r="32" spans="1:256" ht="15" x14ac:dyDescent="0.25">
      <c r="A32" s="200">
        <v>44</v>
      </c>
      <c r="B32" s="201">
        <f t="shared" si="50"/>
        <v>1.224</v>
      </c>
      <c r="C32" s="202">
        <v>8.0000000000000002E-3</v>
      </c>
      <c r="D32" s="203"/>
      <c r="E32" s="354"/>
      <c r="F32" s="245">
        <v>4800000</v>
      </c>
      <c r="G32" s="237">
        <f t="shared" si="51"/>
        <v>8.19</v>
      </c>
      <c r="H32" s="238">
        <f t="shared" si="52"/>
        <v>8.26</v>
      </c>
      <c r="I32" s="239">
        <f t="shared" si="0"/>
        <v>8.33</v>
      </c>
      <c r="J32" s="320">
        <f t="shared" si="1"/>
        <v>8.39</v>
      </c>
      <c r="K32" s="321">
        <f t="shared" si="2"/>
        <v>8.4499999999999993</v>
      </c>
      <c r="L32" s="238">
        <f t="shared" si="3"/>
        <v>8.52</v>
      </c>
      <c r="M32" s="239">
        <f t="shared" si="4"/>
        <v>8.39</v>
      </c>
      <c r="N32" s="238">
        <f t="shared" si="5"/>
        <v>8.65</v>
      </c>
      <c r="O32" s="239">
        <f t="shared" si="6"/>
        <v>8.7899999999999991</v>
      </c>
      <c r="P32" s="238">
        <f t="shared" si="7"/>
        <v>8.7799999999999994</v>
      </c>
      <c r="Q32" s="239">
        <f t="shared" si="8"/>
        <v>8.85</v>
      </c>
      <c r="R32" s="238">
        <f t="shared" si="9"/>
        <v>8.91</v>
      </c>
      <c r="S32" s="239">
        <f t="shared" si="10"/>
        <v>8.98</v>
      </c>
      <c r="T32" s="320">
        <f t="shared" si="11"/>
        <v>9.0399999999999991</v>
      </c>
      <c r="U32" s="321">
        <f t="shared" si="12"/>
        <v>9.11</v>
      </c>
      <c r="V32" s="238">
        <f t="shared" si="13"/>
        <v>9.17</v>
      </c>
      <c r="W32" s="239">
        <f t="shared" si="14"/>
        <v>9.24</v>
      </c>
      <c r="X32" s="242">
        <f t="shared" si="15"/>
        <v>9.3000000000000007</v>
      </c>
      <c r="Y32" s="239">
        <f t="shared" si="16"/>
        <v>9.3699999999999992</v>
      </c>
      <c r="Z32" s="238">
        <f t="shared" si="17"/>
        <v>9.43</v>
      </c>
      <c r="AA32" s="239">
        <f t="shared" si="18"/>
        <v>9.5</v>
      </c>
      <c r="AB32" s="238">
        <f t="shared" si="19"/>
        <v>9.57</v>
      </c>
      <c r="AC32" s="239">
        <f t="shared" si="20"/>
        <v>9.6300000000000008</v>
      </c>
      <c r="AD32" s="320">
        <f t="shared" si="21"/>
        <v>9.6999999999999993</v>
      </c>
      <c r="AE32" s="321">
        <f t="shared" si="22"/>
        <v>9.76</v>
      </c>
      <c r="AF32" s="238">
        <f t="shared" si="23"/>
        <v>9.83</v>
      </c>
      <c r="AG32" s="239">
        <f t="shared" si="24"/>
        <v>9.89</v>
      </c>
      <c r="AH32" s="238">
        <f t="shared" si="25"/>
        <v>9.9600000000000009</v>
      </c>
      <c r="AI32" s="239">
        <f t="shared" si="26"/>
        <v>10.02</v>
      </c>
      <c r="AJ32" s="238">
        <f t="shared" si="27"/>
        <v>10.09</v>
      </c>
      <c r="AK32" s="239">
        <f t="shared" si="28"/>
        <v>10.16</v>
      </c>
      <c r="AL32" s="238">
        <f t="shared" si="29"/>
        <v>10.220000000000001</v>
      </c>
      <c r="AM32" s="239">
        <f t="shared" si="30"/>
        <v>10.29</v>
      </c>
      <c r="AN32" s="320">
        <f t="shared" si="31"/>
        <v>10.35</v>
      </c>
      <c r="AO32" s="321">
        <f t="shared" si="32"/>
        <v>10.42</v>
      </c>
      <c r="AP32" s="242">
        <f t="shared" si="33"/>
        <v>10.48</v>
      </c>
      <c r="AQ32" s="239">
        <f t="shared" si="34"/>
        <v>10.55</v>
      </c>
      <c r="AR32" s="238">
        <f t="shared" si="35"/>
        <v>10.61</v>
      </c>
      <c r="AS32" s="239">
        <f t="shared" si="36"/>
        <v>10.68</v>
      </c>
      <c r="AT32" s="242">
        <f t="shared" si="37"/>
        <v>10.75</v>
      </c>
      <c r="AU32" s="239">
        <f t="shared" si="38"/>
        <v>10.81</v>
      </c>
      <c r="AV32" s="238">
        <f t="shared" si="39"/>
        <v>10.88</v>
      </c>
      <c r="AW32" s="239">
        <f t="shared" si="40"/>
        <v>10.94</v>
      </c>
      <c r="AX32" s="320">
        <f t="shared" si="41"/>
        <v>11.01</v>
      </c>
      <c r="AY32" s="321">
        <f t="shared" si="42"/>
        <v>11.07</v>
      </c>
      <c r="AZ32" s="238">
        <f t="shared" si="43"/>
        <v>11.14</v>
      </c>
      <c r="BA32" s="239">
        <f t="shared" si="44"/>
        <v>11.2</v>
      </c>
      <c r="BB32" s="242">
        <f t="shared" si="45"/>
        <v>11.27</v>
      </c>
      <c r="BC32" s="239">
        <f t="shared" si="46"/>
        <v>11.33</v>
      </c>
      <c r="BD32" s="238">
        <f t="shared" si="47"/>
        <v>11.4</v>
      </c>
      <c r="BE32" s="239">
        <f t="shared" si="48"/>
        <v>11.47</v>
      </c>
      <c r="BF32" s="238">
        <f t="shared" si="49"/>
        <v>11.53</v>
      </c>
      <c r="BG32" s="320"/>
      <c r="BH32" s="257"/>
      <c r="BI32" s="245">
        <v>4800000</v>
      </c>
      <c r="BJ32" s="354"/>
      <c r="BK32" s="257"/>
      <c r="BL32" s="257"/>
      <c r="BM32" s="257"/>
      <c r="BN32" s="257"/>
      <c r="BO32" s="257"/>
      <c r="BP32" s="257"/>
      <c r="BQ32" s="257"/>
      <c r="BR32" s="257"/>
      <c r="BS32" s="257"/>
      <c r="BT32" s="257"/>
      <c r="BU32" s="257"/>
      <c r="BV32" s="257"/>
      <c r="BW32" s="257"/>
      <c r="BX32" s="257"/>
      <c r="BY32" s="257"/>
      <c r="BZ32" s="257"/>
      <c r="CA32" s="257"/>
      <c r="CB32" s="257"/>
      <c r="CC32" s="257"/>
      <c r="CD32" s="257"/>
      <c r="CE32" s="257"/>
      <c r="CF32" s="257"/>
      <c r="CG32" s="257"/>
      <c r="CH32" s="257"/>
      <c r="CI32" s="257"/>
      <c r="CJ32" s="257"/>
      <c r="CK32" s="257"/>
      <c r="CL32" s="257"/>
      <c r="CM32" s="257"/>
      <c r="CN32" s="257"/>
      <c r="CO32" s="257"/>
      <c r="CP32" s="257"/>
      <c r="CQ32" s="257"/>
      <c r="CR32" s="257"/>
      <c r="CS32" s="257"/>
      <c r="CT32" s="257"/>
      <c r="CU32" s="257"/>
      <c r="CV32" s="257"/>
      <c r="CW32" s="257"/>
      <c r="CX32" s="257"/>
      <c r="CY32" s="257"/>
      <c r="CZ32" s="257"/>
      <c r="DA32" s="257"/>
      <c r="DB32" s="257"/>
      <c r="DC32" s="257"/>
      <c r="DD32" s="257"/>
      <c r="DE32" s="257"/>
      <c r="DF32" s="257"/>
      <c r="DG32" s="257"/>
      <c r="DH32" s="257"/>
      <c r="DI32" s="257"/>
      <c r="DJ32" s="257"/>
      <c r="DK32" s="257"/>
      <c r="DL32" s="257"/>
      <c r="DM32" s="257"/>
      <c r="DN32" s="257"/>
      <c r="DO32" s="257"/>
      <c r="DP32" s="257"/>
      <c r="DQ32" s="257"/>
      <c r="DR32" s="257"/>
      <c r="DS32" s="257"/>
      <c r="DT32" s="257"/>
      <c r="DU32" s="257"/>
      <c r="DV32" s="257"/>
      <c r="DW32" s="257"/>
      <c r="DX32" s="257"/>
      <c r="DY32" s="257"/>
      <c r="DZ32" s="257"/>
      <c r="EA32" s="257"/>
      <c r="EB32" s="257"/>
      <c r="EC32" s="257"/>
      <c r="ED32" s="257"/>
      <c r="EE32" s="257"/>
      <c r="EF32" s="257"/>
      <c r="EG32" s="257"/>
      <c r="EH32" s="257"/>
      <c r="EI32" s="257"/>
      <c r="EJ32" s="257"/>
      <c r="EK32" s="257"/>
      <c r="EL32" s="257"/>
      <c r="EM32" s="257"/>
      <c r="EN32" s="257"/>
      <c r="EO32" s="257"/>
      <c r="EP32" s="257"/>
      <c r="EQ32" s="257"/>
      <c r="ER32" s="257"/>
      <c r="ES32" s="257"/>
      <c r="ET32" s="257"/>
      <c r="EU32" s="257"/>
      <c r="EV32" s="257"/>
      <c r="EW32" s="257"/>
      <c r="EX32" s="257"/>
      <c r="EY32" s="257"/>
      <c r="EZ32" s="257"/>
      <c r="FA32" s="257"/>
      <c r="FB32" s="257"/>
      <c r="FC32" s="257"/>
      <c r="FD32" s="257"/>
      <c r="FE32" s="257"/>
      <c r="FF32" s="257"/>
      <c r="FG32" s="257"/>
      <c r="FH32" s="257"/>
      <c r="FI32" s="257"/>
      <c r="FJ32" s="257"/>
      <c r="FK32" s="257"/>
      <c r="FL32" s="257"/>
      <c r="FM32" s="257"/>
      <c r="FN32" s="257"/>
      <c r="FO32" s="257"/>
      <c r="FP32" s="257"/>
      <c r="FQ32" s="257"/>
      <c r="FR32" s="257"/>
      <c r="FS32" s="257"/>
      <c r="FT32" s="257"/>
      <c r="FU32" s="257"/>
      <c r="FV32" s="257"/>
      <c r="FW32" s="257"/>
      <c r="FX32" s="257"/>
      <c r="FY32" s="257"/>
      <c r="FZ32" s="257"/>
      <c r="GA32" s="257"/>
      <c r="GB32" s="257"/>
      <c r="GC32" s="257"/>
      <c r="GD32" s="257"/>
      <c r="GE32" s="257"/>
      <c r="GF32" s="257"/>
      <c r="GG32" s="257"/>
      <c r="GH32" s="257"/>
      <c r="GI32" s="257"/>
      <c r="GJ32" s="257"/>
      <c r="GK32" s="257"/>
      <c r="GL32" s="257"/>
      <c r="GM32" s="257"/>
      <c r="GN32" s="257"/>
      <c r="GO32" s="257"/>
      <c r="GP32" s="257"/>
      <c r="GQ32" s="257"/>
      <c r="GR32" s="257"/>
      <c r="GS32" s="257"/>
      <c r="GT32" s="257"/>
      <c r="GU32" s="257"/>
      <c r="GV32" s="257"/>
      <c r="GW32" s="257"/>
      <c r="GX32" s="257"/>
      <c r="GY32" s="257"/>
      <c r="GZ32" s="257"/>
      <c r="HA32" s="257"/>
      <c r="HB32" s="257"/>
      <c r="HC32" s="257"/>
      <c r="HD32" s="257"/>
      <c r="HE32" s="257"/>
      <c r="HF32" s="257"/>
      <c r="HG32" s="257"/>
      <c r="HH32" s="257"/>
      <c r="HI32" s="257"/>
      <c r="HJ32" s="257"/>
      <c r="HK32" s="257"/>
      <c r="HL32" s="257"/>
      <c r="HM32" s="257"/>
      <c r="HN32" s="257"/>
      <c r="HO32" s="257"/>
      <c r="HP32" s="257"/>
      <c r="HQ32" s="257"/>
      <c r="HR32" s="257"/>
      <c r="HS32" s="257"/>
      <c r="HT32" s="257"/>
      <c r="HU32" s="257"/>
      <c r="HV32" s="257"/>
      <c r="HW32" s="257"/>
      <c r="HX32" s="257"/>
      <c r="HY32" s="257"/>
      <c r="HZ32" s="257"/>
      <c r="IA32" s="257"/>
      <c r="IB32" s="257"/>
      <c r="IC32" s="257"/>
      <c r="ID32" s="257"/>
      <c r="IE32" s="257"/>
      <c r="IF32" s="257"/>
      <c r="IG32" s="257"/>
      <c r="IH32" s="257"/>
      <c r="II32" s="257"/>
      <c r="IJ32" s="257"/>
      <c r="IK32" s="257"/>
      <c r="IL32" s="257"/>
      <c r="IM32" s="257"/>
      <c r="IN32" s="257"/>
      <c r="IO32" s="257"/>
      <c r="IP32" s="257"/>
      <c r="IQ32" s="257"/>
      <c r="IR32" s="257"/>
      <c r="IS32" s="257"/>
      <c r="IT32" s="257"/>
      <c r="IU32" s="257"/>
      <c r="IV32" s="257"/>
    </row>
    <row r="33" spans="1:256" ht="15" x14ac:dyDescent="0.25">
      <c r="A33" s="214">
        <v>45</v>
      </c>
      <c r="B33" s="215">
        <f t="shared" si="50"/>
        <v>1.232</v>
      </c>
      <c r="C33" s="202">
        <v>8.0000000000000002E-3</v>
      </c>
      <c r="D33" s="203"/>
      <c r="E33" s="354"/>
      <c r="F33" s="236">
        <v>5000000</v>
      </c>
      <c r="G33" s="237">
        <f t="shared" si="51"/>
        <v>8.11</v>
      </c>
      <c r="H33" s="238">
        <f t="shared" si="52"/>
        <v>8.17</v>
      </c>
      <c r="I33" s="239">
        <f t="shared" si="0"/>
        <v>8.24</v>
      </c>
      <c r="J33" s="320">
        <f t="shared" si="1"/>
        <v>8.3000000000000007</v>
      </c>
      <c r="K33" s="321">
        <f t="shared" si="2"/>
        <v>8.3699999999999992</v>
      </c>
      <c r="L33" s="238">
        <f t="shared" si="3"/>
        <v>8.43</v>
      </c>
      <c r="M33" s="239">
        <f t="shared" si="4"/>
        <v>8.3000000000000007</v>
      </c>
      <c r="N33" s="238">
        <f t="shared" si="5"/>
        <v>8.56</v>
      </c>
      <c r="O33" s="239">
        <f t="shared" si="6"/>
        <v>8.69</v>
      </c>
      <c r="P33" s="238">
        <f t="shared" si="7"/>
        <v>8.69</v>
      </c>
      <c r="Q33" s="239">
        <f t="shared" si="8"/>
        <v>8.76</v>
      </c>
      <c r="R33" s="238">
        <f t="shared" si="9"/>
        <v>8.82</v>
      </c>
      <c r="S33" s="239">
        <f t="shared" si="10"/>
        <v>8.89</v>
      </c>
      <c r="T33" s="320">
        <f t="shared" si="11"/>
        <v>8.9499999999999993</v>
      </c>
      <c r="U33" s="321">
        <f t="shared" si="12"/>
        <v>9.02</v>
      </c>
      <c r="V33" s="238">
        <f t="shared" si="13"/>
        <v>9.08</v>
      </c>
      <c r="W33" s="239">
        <f t="shared" si="14"/>
        <v>9.15</v>
      </c>
      <c r="X33" s="242">
        <f t="shared" si="15"/>
        <v>9.2100000000000009</v>
      </c>
      <c r="Y33" s="239">
        <f t="shared" si="16"/>
        <v>9.2799999999999994</v>
      </c>
      <c r="Z33" s="238">
        <f t="shared" si="17"/>
        <v>9.34</v>
      </c>
      <c r="AA33" s="239">
        <f t="shared" si="18"/>
        <v>9.41</v>
      </c>
      <c r="AB33" s="238">
        <f t="shared" si="19"/>
        <v>9.4700000000000006</v>
      </c>
      <c r="AC33" s="239">
        <f t="shared" si="20"/>
        <v>9.5399999999999991</v>
      </c>
      <c r="AD33" s="320">
        <f t="shared" si="21"/>
        <v>9.6</v>
      </c>
      <c r="AE33" s="321">
        <f t="shared" si="22"/>
        <v>9.67</v>
      </c>
      <c r="AF33" s="238">
        <f t="shared" si="23"/>
        <v>9.73</v>
      </c>
      <c r="AG33" s="239">
        <f t="shared" si="24"/>
        <v>9.8000000000000007</v>
      </c>
      <c r="AH33" s="238">
        <f t="shared" si="25"/>
        <v>9.86</v>
      </c>
      <c r="AI33" s="239">
        <f t="shared" si="26"/>
        <v>9.93</v>
      </c>
      <c r="AJ33" s="238">
        <f t="shared" si="27"/>
        <v>9.99</v>
      </c>
      <c r="AK33" s="239">
        <f t="shared" si="28"/>
        <v>10.06</v>
      </c>
      <c r="AL33" s="238">
        <f t="shared" si="29"/>
        <v>10.119999999999999</v>
      </c>
      <c r="AM33" s="239">
        <f t="shared" si="30"/>
        <v>10.19</v>
      </c>
      <c r="AN33" s="320">
        <f t="shared" si="31"/>
        <v>10.25</v>
      </c>
      <c r="AO33" s="321">
        <f t="shared" si="32"/>
        <v>10.32</v>
      </c>
      <c r="AP33" s="242">
        <f t="shared" si="33"/>
        <v>10.38</v>
      </c>
      <c r="AQ33" s="239">
        <f t="shared" si="34"/>
        <v>10.45</v>
      </c>
      <c r="AR33" s="238">
        <f t="shared" si="35"/>
        <v>10.51</v>
      </c>
      <c r="AS33" s="239">
        <f t="shared" si="36"/>
        <v>10.58</v>
      </c>
      <c r="AT33" s="242">
        <f t="shared" si="37"/>
        <v>10.64</v>
      </c>
      <c r="AU33" s="239">
        <f t="shared" si="38"/>
        <v>10.71</v>
      </c>
      <c r="AV33" s="238">
        <f t="shared" si="39"/>
        <v>10.77</v>
      </c>
      <c r="AW33" s="239">
        <f t="shared" si="40"/>
        <v>10.83</v>
      </c>
      <c r="AX33" s="320">
        <f t="shared" si="41"/>
        <v>10.9</v>
      </c>
      <c r="AY33" s="321">
        <f t="shared" si="42"/>
        <v>10.96</v>
      </c>
      <c r="AZ33" s="238">
        <f t="shared" si="43"/>
        <v>11.03</v>
      </c>
      <c r="BA33" s="239">
        <f t="shared" si="44"/>
        <v>11.09</v>
      </c>
      <c r="BB33" s="242">
        <f t="shared" si="45"/>
        <v>11.16</v>
      </c>
      <c r="BC33" s="239">
        <f t="shared" si="46"/>
        <v>11.22</v>
      </c>
      <c r="BD33" s="238">
        <f t="shared" si="47"/>
        <v>11.29</v>
      </c>
      <c r="BE33" s="239">
        <f t="shared" si="48"/>
        <v>11.35</v>
      </c>
      <c r="BF33" s="238">
        <f t="shared" si="49"/>
        <v>11.42</v>
      </c>
      <c r="BG33" s="320"/>
      <c r="BH33" s="257"/>
      <c r="BI33" s="236">
        <v>5000000</v>
      </c>
      <c r="BJ33" s="354"/>
      <c r="BK33" s="257"/>
      <c r="BL33" s="257"/>
      <c r="BM33" s="257"/>
      <c r="BN33" s="257"/>
      <c r="BO33" s="257"/>
      <c r="BP33" s="257"/>
      <c r="BQ33" s="257"/>
      <c r="BR33" s="257"/>
      <c r="BS33" s="257"/>
      <c r="BT33" s="257"/>
      <c r="BU33" s="257"/>
      <c r="BV33" s="257"/>
      <c r="BW33" s="257"/>
      <c r="BX33" s="257"/>
      <c r="BY33" s="257"/>
      <c r="BZ33" s="257"/>
      <c r="CA33" s="257"/>
      <c r="CB33" s="257"/>
      <c r="CC33" s="257"/>
      <c r="CD33" s="257"/>
      <c r="CE33" s="257"/>
      <c r="CF33" s="257"/>
      <c r="CG33" s="257"/>
      <c r="CH33" s="257"/>
      <c r="CI33" s="257"/>
      <c r="CJ33" s="257"/>
      <c r="CK33" s="257"/>
      <c r="CL33" s="257"/>
      <c r="CM33" s="257"/>
      <c r="CN33" s="257"/>
      <c r="CO33" s="257"/>
      <c r="CP33" s="257"/>
      <c r="CQ33" s="257"/>
      <c r="CR33" s="257"/>
      <c r="CS33" s="257"/>
      <c r="CT33" s="257"/>
      <c r="CU33" s="257"/>
      <c r="CV33" s="257"/>
      <c r="CW33" s="257"/>
      <c r="CX33" s="257"/>
      <c r="CY33" s="257"/>
      <c r="CZ33" s="257"/>
      <c r="DA33" s="257"/>
      <c r="DB33" s="257"/>
      <c r="DC33" s="257"/>
      <c r="DD33" s="257"/>
      <c r="DE33" s="257"/>
      <c r="DF33" s="257"/>
      <c r="DG33" s="257"/>
      <c r="DH33" s="257"/>
      <c r="DI33" s="257"/>
      <c r="DJ33" s="257"/>
      <c r="DK33" s="257"/>
      <c r="DL33" s="257"/>
      <c r="DM33" s="257"/>
      <c r="DN33" s="257"/>
      <c r="DO33" s="257"/>
      <c r="DP33" s="257"/>
      <c r="DQ33" s="257"/>
      <c r="DR33" s="257"/>
      <c r="DS33" s="257"/>
      <c r="DT33" s="257"/>
      <c r="DU33" s="257"/>
      <c r="DV33" s="257"/>
      <c r="DW33" s="257"/>
      <c r="DX33" s="257"/>
      <c r="DY33" s="257"/>
      <c r="DZ33" s="257"/>
      <c r="EA33" s="257"/>
      <c r="EB33" s="257"/>
      <c r="EC33" s="257"/>
      <c r="ED33" s="257"/>
      <c r="EE33" s="257"/>
      <c r="EF33" s="257"/>
      <c r="EG33" s="257"/>
      <c r="EH33" s="257"/>
      <c r="EI33" s="257"/>
      <c r="EJ33" s="257"/>
      <c r="EK33" s="257"/>
      <c r="EL33" s="257"/>
      <c r="EM33" s="257"/>
      <c r="EN33" s="257"/>
      <c r="EO33" s="257"/>
      <c r="EP33" s="257"/>
      <c r="EQ33" s="257"/>
      <c r="ER33" s="257"/>
      <c r="ES33" s="257"/>
      <c r="ET33" s="257"/>
      <c r="EU33" s="257"/>
      <c r="EV33" s="257"/>
      <c r="EW33" s="257"/>
      <c r="EX33" s="257"/>
      <c r="EY33" s="257"/>
      <c r="EZ33" s="257"/>
      <c r="FA33" s="257"/>
      <c r="FB33" s="257"/>
      <c r="FC33" s="257"/>
      <c r="FD33" s="257"/>
      <c r="FE33" s="257"/>
      <c r="FF33" s="257"/>
      <c r="FG33" s="257"/>
      <c r="FH33" s="257"/>
      <c r="FI33" s="257"/>
      <c r="FJ33" s="257"/>
      <c r="FK33" s="257"/>
      <c r="FL33" s="257"/>
      <c r="FM33" s="257"/>
      <c r="FN33" s="257"/>
      <c r="FO33" s="257"/>
      <c r="FP33" s="257"/>
      <c r="FQ33" s="257"/>
      <c r="FR33" s="257"/>
      <c r="FS33" s="257"/>
      <c r="FT33" s="257"/>
      <c r="FU33" s="257"/>
      <c r="FV33" s="257"/>
      <c r="FW33" s="257"/>
      <c r="FX33" s="257"/>
      <c r="FY33" s="257"/>
      <c r="FZ33" s="257"/>
      <c r="GA33" s="257"/>
      <c r="GB33" s="257"/>
      <c r="GC33" s="257"/>
      <c r="GD33" s="257"/>
      <c r="GE33" s="257"/>
      <c r="GF33" s="257"/>
      <c r="GG33" s="257"/>
      <c r="GH33" s="257"/>
      <c r="GI33" s="257"/>
      <c r="GJ33" s="257"/>
      <c r="GK33" s="257"/>
      <c r="GL33" s="257"/>
      <c r="GM33" s="257"/>
      <c r="GN33" s="257"/>
      <c r="GO33" s="257"/>
      <c r="GP33" s="257"/>
      <c r="GQ33" s="257"/>
      <c r="GR33" s="257"/>
      <c r="GS33" s="257"/>
      <c r="GT33" s="257"/>
      <c r="GU33" s="257"/>
      <c r="GV33" s="257"/>
      <c r="GW33" s="257"/>
      <c r="GX33" s="257"/>
      <c r="GY33" s="257"/>
      <c r="GZ33" s="257"/>
      <c r="HA33" s="257"/>
      <c r="HB33" s="257"/>
      <c r="HC33" s="257"/>
      <c r="HD33" s="257"/>
      <c r="HE33" s="257"/>
      <c r="HF33" s="257"/>
      <c r="HG33" s="257"/>
      <c r="HH33" s="257"/>
      <c r="HI33" s="257"/>
      <c r="HJ33" s="257"/>
      <c r="HK33" s="257"/>
      <c r="HL33" s="257"/>
      <c r="HM33" s="257"/>
      <c r="HN33" s="257"/>
      <c r="HO33" s="257"/>
      <c r="HP33" s="257"/>
      <c r="HQ33" s="257"/>
      <c r="HR33" s="257"/>
      <c r="HS33" s="257"/>
      <c r="HT33" s="257"/>
      <c r="HU33" s="257"/>
      <c r="HV33" s="257"/>
      <c r="HW33" s="257"/>
      <c r="HX33" s="257"/>
      <c r="HY33" s="257"/>
      <c r="HZ33" s="257"/>
      <c r="IA33" s="257"/>
      <c r="IB33" s="257"/>
      <c r="IC33" s="257"/>
      <c r="ID33" s="257"/>
      <c r="IE33" s="257"/>
      <c r="IF33" s="257"/>
      <c r="IG33" s="257"/>
      <c r="IH33" s="257"/>
      <c r="II33" s="257"/>
      <c r="IJ33" s="257"/>
      <c r="IK33" s="257"/>
      <c r="IL33" s="257"/>
      <c r="IM33" s="257"/>
      <c r="IN33" s="257"/>
      <c r="IO33" s="257"/>
      <c r="IP33" s="257"/>
      <c r="IQ33" s="257"/>
      <c r="IR33" s="257"/>
      <c r="IS33" s="257"/>
      <c r="IT33" s="257"/>
      <c r="IU33" s="257"/>
      <c r="IV33" s="257"/>
    </row>
    <row r="34" spans="1:256" ht="15" x14ac:dyDescent="0.25">
      <c r="A34" s="200">
        <v>46</v>
      </c>
      <c r="B34" s="201">
        <f t="shared" si="50"/>
        <v>1.24</v>
      </c>
      <c r="C34" s="202">
        <v>8.0000000000000002E-3</v>
      </c>
      <c r="D34" s="203"/>
      <c r="E34" s="354"/>
      <c r="F34" s="245">
        <v>5200000</v>
      </c>
      <c r="G34" s="237">
        <f t="shared" si="51"/>
        <v>8.0399999999999991</v>
      </c>
      <c r="H34" s="238">
        <f t="shared" si="52"/>
        <v>8.1</v>
      </c>
      <c r="I34" s="239">
        <f t="shared" si="0"/>
        <v>8.16</v>
      </c>
      <c r="J34" s="320">
        <f t="shared" si="1"/>
        <v>8.23</v>
      </c>
      <c r="K34" s="321">
        <f t="shared" si="2"/>
        <v>8.3000000000000007</v>
      </c>
      <c r="L34" s="238">
        <f t="shared" si="3"/>
        <v>8.36</v>
      </c>
      <c r="M34" s="239">
        <f t="shared" si="4"/>
        <v>8.23</v>
      </c>
      <c r="N34" s="238">
        <f t="shared" si="5"/>
        <v>8.49</v>
      </c>
      <c r="O34" s="239">
        <f t="shared" si="6"/>
        <v>8.6199999999999992</v>
      </c>
      <c r="P34" s="238">
        <f t="shared" si="7"/>
        <v>8.6199999999999992</v>
      </c>
      <c r="Q34" s="239">
        <f t="shared" si="8"/>
        <v>8.68</v>
      </c>
      <c r="R34" s="238">
        <f t="shared" si="9"/>
        <v>8.75</v>
      </c>
      <c r="S34" s="239">
        <f t="shared" si="10"/>
        <v>8.81</v>
      </c>
      <c r="T34" s="320">
        <f t="shared" si="11"/>
        <v>8.8800000000000008</v>
      </c>
      <c r="U34" s="321">
        <f t="shared" si="12"/>
        <v>8.94</v>
      </c>
      <c r="V34" s="238">
        <f t="shared" si="13"/>
        <v>9</v>
      </c>
      <c r="W34" s="239">
        <f t="shared" si="14"/>
        <v>9.07</v>
      </c>
      <c r="X34" s="242">
        <f t="shared" si="15"/>
        <v>9.1300000000000008</v>
      </c>
      <c r="Y34" s="239">
        <f t="shared" si="16"/>
        <v>9.1999999999999993</v>
      </c>
      <c r="Z34" s="238">
        <f t="shared" si="17"/>
        <v>9.26</v>
      </c>
      <c r="AA34" s="239">
        <f t="shared" si="18"/>
        <v>9.33</v>
      </c>
      <c r="AB34" s="238">
        <f t="shared" si="19"/>
        <v>9.39</v>
      </c>
      <c r="AC34" s="239">
        <f t="shared" si="20"/>
        <v>9.4600000000000009</v>
      </c>
      <c r="AD34" s="320">
        <f t="shared" si="21"/>
        <v>9.52</v>
      </c>
      <c r="AE34" s="321">
        <f t="shared" si="22"/>
        <v>9.58</v>
      </c>
      <c r="AF34" s="238">
        <f t="shared" si="23"/>
        <v>9.65</v>
      </c>
      <c r="AG34" s="239">
        <f t="shared" si="24"/>
        <v>9.7100000000000009</v>
      </c>
      <c r="AH34" s="238">
        <f t="shared" si="25"/>
        <v>9.7799999999999994</v>
      </c>
      <c r="AI34" s="239">
        <f t="shared" si="26"/>
        <v>9.84</v>
      </c>
      <c r="AJ34" s="238">
        <f t="shared" si="27"/>
        <v>9.91</v>
      </c>
      <c r="AK34" s="239">
        <f t="shared" si="28"/>
        <v>9.9700000000000006</v>
      </c>
      <c r="AL34" s="238">
        <f t="shared" si="29"/>
        <v>10.029999999999999</v>
      </c>
      <c r="AM34" s="239">
        <f t="shared" si="30"/>
        <v>10.1</v>
      </c>
      <c r="AN34" s="320">
        <f t="shared" si="31"/>
        <v>10.16</v>
      </c>
      <c r="AO34" s="321">
        <f t="shared" si="32"/>
        <v>10.23</v>
      </c>
      <c r="AP34" s="242">
        <f t="shared" si="33"/>
        <v>10.29</v>
      </c>
      <c r="AQ34" s="239">
        <f t="shared" si="34"/>
        <v>10.36</v>
      </c>
      <c r="AR34" s="238">
        <f t="shared" si="35"/>
        <v>10.42</v>
      </c>
      <c r="AS34" s="239">
        <f t="shared" si="36"/>
        <v>10.48</v>
      </c>
      <c r="AT34" s="242">
        <f t="shared" si="37"/>
        <v>10.55</v>
      </c>
      <c r="AU34" s="239">
        <f t="shared" si="38"/>
        <v>10.61</v>
      </c>
      <c r="AV34" s="238">
        <f t="shared" si="39"/>
        <v>10.68</v>
      </c>
      <c r="AW34" s="239">
        <f t="shared" si="40"/>
        <v>10.74</v>
      </c>
      <c r="AX34" s="320">
        <f t="shared" si="41"/>
        <v>10.81</v>
      </c>
      <c r="AY34" s="321">
        <f t="shared" si="42"/>
        <v>10.87</v>
      </c>
      <c r="AZ34" s="238">
        <f t="shared" si="43"/>
        <v>10.93</v>
      </c>
      <c r="BA34" s="239">
        <f t="shared" si="44"/>
        <v>11</v>
      </c>
      <c r="BB34" s="242">
        <f t="shared" si="45"/>
        <v>11.06</v>
      </c>
      <c r="BC34" s="239">
        <f t="shared" si="46"/>
        <v>11.13</v>
      </c>
      <c r="BD34" s="238">
        <f t="shared" si="47"/>
        <v>11.19</v>
      </c>
      <c r="BE34" s="239">
        <f t="shared" si="48"/>
        <v>11.26</v>
      </c>
      <c r="BF34" s="238">
        <f t="shared" si="49"/>
        <v>11.32</v>
      </c>
      <c r="BG34" s="320"/>
      <c r="BH34" s="257"/>
      <c r="BI34" s="245">
        <v>5200000</v>
      </c>
      <c r="BJ34" s="354"/>
      <c r="BK34" s="257"/>
      <c r="BL34" s="257"/>
      <c r="BM34" s="257"/>
      <c r="BN34" s="257"/>
      <c r="BO34" s="257"/>
      <c r="BP34" s="257"/>
      <c r="BQ34" s="257"/>
      <c r="BR34" s="257"/>
      <c r="BS34" s="257"/>
      <c r="BT34" s="257"/>
      <c r="BU34" s="257"/>
      <c r="BV34" s="257"/>
      <c r="BW34" s="257"/>
      <c r="BX34" s="257"/>
      <c r="BY34" s="257"/>
      <c r="BZ34" s="257"/>
      <c r="CA34" s="257"/>
      <c r="CB34" s="257"/>
      <c r="CC34" s="257"/>
      <c r="CD34" s="257"/>
      <c r="CE34" s="257"/>
      <c r="CF34" s="257"/>
      <c r="CG34" s="257"/>
      <c r="CH34" s="257"/>
      <c r="CI34" s="257"/>
      <c r="CJ34" s="257"/>
      <c r="CK34" s="257"/>
      <c r="CL34" s="257"/>
      <c r="CM34" s="257"/>
      <c r="CN34" s="257"/>
      <c r="CO34" s="257"/>
      <c r="CP34" s="257"/>
      <c r="CQ34" s="257"/>
      <c r="CR34" s="257"/>
      <c r="CS34" s="257"/>
      <c r="CT34" s="257"/>
      <c r="CU34" s="257"/>
      <c r="CV34" s="257"/>
      <c r="CW34" s="257"/>
      <c r="CX34" s="257"/>
      <c r="CY34" s="257"/>
      <c r="CZ34" s="257"/>
      <c r="DA34" s="257"/>
      <c r="DB34" s="257"/>
      <c r="DC34" s="257"/>
      <c r="DD34" s="257"/>
      <c r="DE34" s="257"/>
      <c r="DF34" s="257"/>
      <c r="DG34" s="257"/>
      <c r="DH34" s="257"/>
      <c r="DI34" s="257"/>
      <c r="DJ34" s="257"/>
      <c r="DK34" s="257"/>
      <c r="DL34" s="257"/>
      <c r="DM34" s="257"/>
      <c r="DN34" s="257"/>
      <c r="DO34" s="257"/>
      <c r="DP34" s="257"/>
      <c r="DQ34" s="257"/>
      <c r="DR34" s="257"/>
      <c r="DS34" s="257"/>
      <c r="DT34" s="257"/>
      <c r="DU34" s="257"/>
      <c r="DV34" s="257"/>
      <c r="DW34" s="257"/>
      <c r="DX34" s="257"/>
      <c r="DY34" s="257"/>
      <c r="DZ34" s="257"/>
      <c r="EA34" s="257"/>
      <c r="EB34" s="257"/>
      <c r="EC34" s="257"/>
      <c r="ED34" s="257"/>
      <c r="EE34" s="257"/>
      <c r="EF34" s="257"/>
      <c r="EG34" s="257"/>
      <c r="EH34" s="257"/>
      <c r="EI34" s="257"/>
      <c r="EJ34" s="257"/>
      <c r="EK34" s="257"/>
      <c r="EL34" s="257"/>
      <c r="EM34" s="257"/>
      <c r="EN34" s="257"/>
      <c r="EO34" s="257"/>
      <c r="EP34" s="257"/>
      <c r="EQ34" s="257"/>
      <c r="ER34" s="257"/>
      <c r="ES34" s="257"/>
      <c r="ET34" s="257"/>
      <c r="EU34" s="257"/>
      <c r="EV34" s="257"/>
      <c r="EW34" s="257"/>
      <c r="EX34" s="257"/>
      <c r="EY34" s="257"/>
      <c r="EZ34" s="257"/>
      <c r="FA34" s="257"/>
      <c r="FB34" s="257"/>
      <c r="FC34" s="257"/>
      <c r="FD34" s="257"/>
      <c r="FE34" s="257"/>
      <c r="FF34" s="257"/>
      <c r="FG34" s="257"/>
      <c r="FH34" s="257"/>
      <c r="FI34" s="257"/>
      <c r="FJ34" s="257"/>
      <c r="FK34" s="257"/>
      <c r="FL34" s="257"/>
      <c r="FM34" s="257"/>
      <c r="FN34" s="257"/>
      <c r="FO34" s="257"/>
      <c r="FP34" s="257"/>
      <c r="FQ34" s="257"/>
      <c r="FR34" s="257"/>
      <c r="FS34" s="257"/>
      <c r="FT34" s="257"/>
      <c r="FU34" s="257"/>
      <c r="FV34" s="257"/>
      <c r="FW34" s="257"/>
      <c r="FX34" s="257"/>
      <c r="FY34" s="257"/>
      <c r="FZ34" s="257"/>
      <c r="GA34" s="257"/>
      <c r="GB34" s="257"/>
      <c r="GC34" s="257"/>
      <c r="GD34" s="257"/>
      <c r="GE34" s="257"/>
      <c r="GF34" s="257"/>
      <c r="GG34" s="257"/>
      <c r="GH34" s="257"/>
      <c r="GI34" s="257"/>
      <c r="GJ34" s="257"/>
      <c r="GK34" s="257"/>
      <c r="GL34" s="257"/>
      <c r="GM34" s="257"/>
      <c r="GN34" s="257"/>
      <c r="GO34" s="257"/>
      <c r="GP34" s="257"/>
      <c r="GQ34" s="257"/>
      <c r="GR34" s="257"/>
      <c r="GS34" s="257"/>
      <c r="GT34" s="257"/>
      <c r="GU34" s="257"/>
      <c r="GV34" s="257"/>
      <c r="GW34" s="257"/>
      <c r="GX34" s="257"/>
      <c r="GY34" s="257"/>
      <c r="GZ34" s="257"/>
      <c r="HA34" s="257"/>
      <c r="HB34" s="257"/>
      <c r="HC34" s="257"/>
      <c r="HD34" s="257"/>
      <c r="HE34" s="257"/>
      <c r="HF34" s="257"/>
      <c r="HG34" s="257"/>
      <c r="HH34" s="257"/>
      <c r="HI34" s="257"/>
      <c r="HJ34" s="257"/>
      <c r="HK34" s="257"/>
      <c r="HL34" s="257"/>
      <c r="HM34" s="257"/>
      <c r="HN34" s="257"/>
      <c r="HO34" s="257"/>
      <c r="HP34" s="257"/>
      <c r="HQ34" s="257"/>
      <c r="HR34" s="257"/>
      <c r="HS34" s="257"/>
      <c r="HT34" s="257"/>
      <c r="HU34" s="257"/>
      <c r="HV34" s="257"/>
      <c r="HW34" s="257"/>
      <c r="HX34" s="257"/>
      <c r="HY34" s="257"/>
      <c r="HZ34" s="257"/>
      <c r="IA34" s="257"/>
      <c r="IB34" s="257"/>
      <c r="IC34" s="257"/>
      <c r="ID34" s="257"/>
      <c r="IE34" s="257"/>
      <c r="IF34" s="257"/>
      <c r="IG34" s="257"/>
      <c r="IH34" s="257"/>
      <c r="II34" s="257"/>
      <c r="IJ34" s="257"/>
      <c r="IK34" s="257"/>
      <c r="IL34" s="257"/>
      <c r="IM34" s="257"/>
      <c r="IN34" s="257"/>
      <c r="IO34" s="257"/>
      <c r="IP34" s="257"/>
      <c r="IQ34" s="257"/>
      <c r="IR34" s="257"/>
      <c r="IS34" s="257"/>
      <c r="IT34" s="257"/>
      <c r="IU34" s="257"/>
      <c r="IV34" s="257"/>
    </row>
    <row r="35" spans="1:256" ht="15" x14ac:dyDescent="0.25">
      <c r="A35" s="214">
        <v>47</v>
      </c>
      <c r="B35" s="215">
        <f t="shared" si="50"/>
        <v>1.248</v>
      </c>
      <c r="C35" s="202">
        <v>8.0000000000000002E-3</v>
      </c>
      <c r="D35" s="203"/>
      <c r="E35" s="354"/>
      <c r="F35" s="236">
        <v>5400000</v>
      </c>
      <c r="G35" s="237">
        <f t="shared" si="51"/>
        <v>7.97</v>
      </c>
      <c r="H35" s="238">
        <f t="shared" si="52"/>
        <v>8.0299999999999994</v>
      </c>
      <c r="I35" s="239">
        <f t="shared" si="0"/>
        <v>8.09</v>
      </c>
      <c r="J35" s="320">
        <f t="shared" si="1"/>
        <v>8.16</v>
      </c>
      <c r="K35" s="321">
        <f t="shared" si="2"/>
        <v>8.23</v>
      </c>
      <c r="L35" s="238">
        <f t="shared" si="3"/>
        <v>8.2899999999999991</v>
      </c>
      <c r="M35" s="239">
        <f t="shared" si="4"/>
        <v>8.16</v>
      </c>
      <c r="N35" s="238">
        <f t="shared" si="5"/>
        <v>8.42</v>
      </c>
      <c r="O35" s="239">
        <f t="shared" si="6"/>
        <v>8.5399999999999991</v>
      </c>
      <c r="P35" s="238">
        <f t="shared" si="7"/>
        <v>8.5399999999999991</v>
      </c>
      <c r="Q35" s="239">
        <f t="shared" si="8"/>
        <v>8.61</v>
      </c>
      <c r="R35" s="238">
        <f t="shared" si="9"/>
        <v>8.67</v>
      </c>
      <c r="S35" s="239">
        <f t="shared" si="10"/>
        <v>8.74</v>
      </c>
      <c r="T35" s="320">
        <f t="shared" si="11"/>
        <v>8.8000000000000007</v>
      </c>
      <c r="U35" s="321">
        <f t="shared" si="12"/>
        <v>8.86</v>
      </c>
      <c r="V35" s="238">
        <f t="shared" si="13"/>
        <v>8.93</v>
      </c>
      <c r="W35" s="239">
        <f t="shared" si="14"/>
        <v>8.99</v>
      </c>
      <c r="X35" s="242">
        <f t="shared" si="15"/>
        <v>9.0500000000000007</v>
      </c>
      <c r="Y35" s="239">
        <f t="shared" si="16"/>
        <v>9.1199999999999992</v>
      </c>
      <c r="Z35" s="238">
        <f t="shared" si="17"/>
        <v>9.18</v>
      </c>
      <c r="AA35" s="239">
        <f t="shared" si="18"/>
        <v>9.25</v>
      </c>
      <c r="AB35" s="238">
        <f t="shared" si="19"/>
        <v>9.31</v>
      </c>
      <c r="AC35" s="239">
        <f t="shared" si="20"/>
        <v>9.3699999999999992</v>
      </c>
      <c r="AD35" s="320">
        <f t="shared" si="21"/>
        <v>9.44</v>
      </c>
      <c r="AE35" s="321">
        <f t="shared" si="22"/>
        <v>9.5</v>
      </c>
      <c r="AF35" s="238">
        <f t="shared" si="23"/>
        <v>9.56</v>
      </c>
      <c r="AG35" s="239">
        <f t="shared" si="24"/>
        <v>9.6300000000000008</v>
      </c>
      <c r="AH35" s="238">
        <f t="shared" si="25"/>
        <v>9.69</v>
      </c>
      <c r="AI35" s="239">
        <f t="shared" si="26"/>
        <v>9.76</v>
      </c>
      <c r="AJ35" s="238">
        <f t="shared" si="27"/>
        <v>9.82</v>
      </c>
      <c r="AK35" s="239">
        <f t="shared" si="28"/>
        <v>9.8800000000000008</v>
      </c>
      <c r="AL35" s="238">
        <f t="shared" si="29"/>
        <v>9.9499999999999993</v>
      </c>
      <c r="AM35" s="239">
        <f t="shared" si="30"/>
        <v>10.01</v>
      </c>
      <c r="AN35" s="320">
        <f t="shared" si="31"/>
        <v>10.07</v>
      </c>
      <c r="AO35" s="321">
        <f t="shared" si="32"/>
        <v>10.14</v>
      </c>
      <c r="AP35" s="242">
        <f t="shared" si="33"/>
        <v>10.199999999999999</v>
      </c>
      <c r="AQ35" s="239">
        <f t="shared" si="34"/>
        <v>10.27</v>
      </c>
      <c r="AR35" s="238">
        <f t="shared" si="35"/>
        <v>10.33</v>
      </c>
      <c r="AS35" s="239">
        <f t="shared" si="36"/>
        <v>10.39</v>
      </c>
      <c r="AT35" s="242">
        <f t="shared" si="37"/>
        <v>10.46</v>
      </c>
      <c r="AU35" s="239">
        <f t="shared" si="38"/>
        <v>10.52</v>
      </c>
      <c r="AV35" s="238">
        <f t="shared" si="39"/>
        <v>10.58</v>
      </c>
      <c r="AW35" s="239">
        <f t="shared" si="40"/>
        <v>10.65</v>
      </c>
      <c r="AX35" s="320">
        <f t="shared" si="41"/>
        <v>10.71</v>
      </c>
      <c r="AY35" s="321">
        <f t="shared" si="42"/>
        <v>10.78</v>
      </c>
      <c r="AZ35" s="238">
        <f t="shared" si="43"/>
        <v>10.84</v>
      </c>
      <c r="BA35" s="239">
        <f t="shared" si="44"/>
        <v>10.9</v>
      </c>
      <c r="BB35" s="242">
        <f t="shared" si="45"/>
        <v>10.97</v>
      </c>
      <c r="BC35" s="239">
        <f t="shared" si="46"/>
        <v>11.03</v>
      </c>
      <c r="BD35" s="238">
        <f t="shared" si="47"/>
        <v>11.09</v>
      </c>
      <c r="BE35" s="239">
        <f t="shared" si="48"/>
        <v>11.16</v>
      </c>
      <c r="BF35" s="238">
        <f t="shared" si="49"/>
        <v>11.22</v>
      </c>
      <c r="BG35" s="320"/>
      <c r="BH35" s="257"/>
      <c r="BI35" s="236">
        <v>5400000</v>
      </c>
      <c r="BJ35" s="354"/>
      <c r="BK35" s="257"/>
      <c r="BL35" s="257"/>
      <c r="BM35" s="257"/>
      <c r="BN35" s="257"/>
      <c r="BO35" s="257"/>
      <c r="BP35" s="257"/>
      <c r="BQ35" s="257"/>
      <c r="BR35" s="257"/>
      <c r="BS35" s="257"/>
      <c r="BT35" s="257"/>
      <c r="BU35" s="257"/>
      <c r="BV35" s="257"/>
      <c r="BW35" s="257"/>
      <c r="BX35" s="257"/>
      <c r="BY35" s="257"/>
      <c r="BZ35" s="257"/>
      <c r="CA35" s="257"/>
      <c r="CB35" s="257"/>
      <c r="CC35" s="257"/>
      <c r="CD35" s="257"/>
      <c r="CE35" s="257"/>
      <c r="CF35" s="257"/>
      <c r="CG35" s="257"/>
      <c r="CH35" s="257"/>
      <c r="CI35" s="257"/>
      <c r="CJ35" s="257"/>
      <c r="CK35" s="257"/>
      <c r="CL35" s="257"/>
      <c r="CM35" s="257"/>
      <c r="CN35" s="257"/>
      <c r="CO35" s="257"/>
      <c r="CP35" s="257"/>
      <c r="CQ35" s="257"/>
      <c r="CR35" s="257"/>
      <c r="CS35" s="257"/>
      <c r="CT35" s="257"/>
      <c r="CU35" s="257"/>
      <c r="CV35" s="257"/>
      <c r="CW35" s="257"/>
      <c r="CX35" s="257"/>
      <c r="CY35" s="257"/>
      <c r="CZ35" s="257"/>
      <c r="DA35" s="257"/>
      <c r="DB35" s="257"/>
      <c r="DC35" s="257"/>
      <c r="DD35" s="257"/>
      <c r="DE35" s="257"/>
      <c r="DF35" s="257"/>
      <c r="DG35" s="257"/>
      <c r="DH35" s="257"/>
      <c r="DI35" s="257"/>
      <c r="DJ35" s="257"/>
      <c r="DK35" s="257"/>
      <c r="DL35" s="257"/>
      <c r="DM35" s="257"/>
      <c r="DN35" s="257"/>
      <c r="DO35" s="257"/>
      <c r="DP35" s="257"/>
      <c r="DQ35" s="257"/>
      <c r="DR35" s="257"/>
      <c r="DS35" s="257"/>
      <c r="DT35" s="257"/>
      <c r="DU35" s="257"/>
      <c r="DV35" s="257"/>
      <c r="DW35" s="257"/>
      <c r="DX35" s="257"/>
      <c r="DY35" s="257"/>
      <c r="DZ35" s="257"/>
      <c r="EA35" s="257"/>
      <c r="EB35" s="257"/>
      <c r="EC35" s="257"/>
      <c r="ED35" s="257"/>
      <c r="EE35" s="257"/>
      <c r="EF35" s="257"/>
      <c r="EG35" s="257"/>
      <c r="EH35" s="257"/>
      <c r="EI35" s="257"/>
      <c r="EJ35" s="257"/>
      <c r="EK35" s="257"/>
      <c r="EL35" s="257"/>
      <c r="EM35" s="257"/>
      <c r="EN35" s="257"/>
      <c r="EO35" s="257"/>
      <c r="EP35" s="257"/>
      <c r="EQ35" s="257"/>
      <c r="ER35" s="257"/>
      <c r="ES35" s="257"/>
      <c r="ET35" s="257"/>
      <c r="EU35" s="257"/>
      <c r="EV35" s="257"/>
      <c r="EW35" s="257"/>
      <c r="EX35" s="257"/>
      <c r="EY35" s="257"/>
      <c r="EZ35" s="257"/>
      <c r="FA35" s="257"/>
      <c r="FB35" s="257"/>
      <c r="FC35" s="257"/>
      <c r="FD35" s="257"/>
      <c r="FE35" s="257"/>
      <c r="FF35" s="257"/>
      <c r="FG35" s="257"/>
      <c r="FH35" s="257"/>
      <c r="FI35" s="257"/>
      <c r="FJ35" s="257"/>
      <c r="FK35" s="257"/>
      <c r="FL35" s="257"/>
      <c r="FM35" s="257"/>
      <c r="FN35" s="257"/>
      <c r="FO35" s="257"/>
      <c r="FP35" s="257"/>
      <c r="FQ35" s="257"/>
      <c r="FR35" s="257"/>
      <c r="FS35" s="257"/>
      <c r="FT35" s="257"/>
      <c r="FU35" s="257"/>
      <c r="FV35" s="257"/>
      <c r="FW35" s="257"/>
      <c r="FX35" s="257"/>
      <c r="FY35" s="257"/>
      <c r="FZ35" s="257"/>
      <c r="GA35" s="257"/>
      <c r="GB35" s="257"/>
      <c r="GC35" s="257"/>
      <c r="GD35" s="257"/>
      <c r="GE35" s="257"/>
      <c r="GF35" s="257"/>
      <c r="GG35" s="257"/>
      <c r="GH35" s="257"/>
      <c r="GI35" s="257"/>
      <c r="GJ35" s="257"/>
      <c r="GK35" s="257"/>
      <c r="GL35" s="257"/>
      <c r="GM35" s="257"/>
      <c r="GN35" s="257"/>
      <c r="GO35" s="257"/>
      <c r="GP35" s="257"/>
      <c r="GQ35" s="257"/>
      <c r="GR35" s="257"/>
      <c r="GS35" s="257"/>
      <c r="GT35" s="257"/>
      <c r="GU35" s="257"/>
      <c r="GV35" s="257"/>
      <c r="GW35" s="257"/>
      <c r="GX35" s="257"/>
      <c r="GY35" s="257"/>
      <c r="GZ35" s="257"/>
      <c r="HA35" s="257"/>
      <c r="HB35" s="257"/>
      <c r="HC35" s="257"/>
      <c r="HD35" s="257"/>
      <c r="HE35" s="257"/>
      <c r="HF35" s="257"/>
      <c r="HG35" s="257"/>
      <c r="HH35" s="257"/>
      <c r="HI35" s="257"/>
      <c r="HJ35" s="257"/>
      <c r="HK35" s="257"/>
      <c r="HL35" s="257"/>
      <c r="HM35" s="257"/>
      <c r="HN35" s="257"/>
      <c r="HO35" s="257"/>
      <c r="HP35" s="257"/>
      <c r="HQ35" s="257"/>
      <c r="HR35" s="257"/>
      <c r="HS35" s="257"/>
      <c r="HT35" s="257"/>
      <c r="HU35" s="257"/>
      <c r="HV35" s="257"/>
      <c r="HW35" s="257"/>
      <c r="HX35" s="257"/>
      <c r="HY35" s="257"/>
      <c r="HZ35" s="257"/>
      <c r="IA35" s="257"/>
      <c r="IB35" s="257"/>
      <c r="IC35" s="257"/>
      <c r="ID35" s="257"/>
      <c r="IE35" s="257"/>
      <c r="IF35" s="257"/>
      <c r="IG35" s="257"/>
      <c r="IH35" s="257"/>
      <c r="II35" s="257"/>
      <c r="IJ35" s="257"/>
      <c r="IK35" s="257"/>
      <c r="IL35" s="257"/>
      <c r="IM35" s="257"/>
      <c r="IN35" s="257"/>
      <c r="IO35" s="257"/>
      <c r="IP35" s="257"/>
      <c r="IQ35" s="257"/>
      <c r="IR35" s="257"/>
      <c r="IS35" s="257"/>
      <c r="IT35" s="257"/>
      <c r="IU35" s="257"/>
      <c r="IV35" s="257"/>
    </row>
    <row r="36" spans="1:256" ht="15" x14ac:dyDescent="0.25">
      <c r="A36" s="200">
        <v>48</v>
      </c>
      <c r="B36" s="201">
        <f t="shared" si="50"/>
        <v>1.256</v>
      </c>
      <c r="C36" s="202">
        <v>8.0000000000000002E-3</v>
      </c>
      <c r="D36" s="203"/>
      <c r="E36" s="354"/>
      <c r="F36" s="245">
        <v>5600000</v>
      </c>
      <c r="G36" s="237">
        <f t="shared" si="51"/>
        <v>7.91</v>
      </c>
      <c r="H36" s="238">
        <f t="shared" si="52"/>
        <v>7.97</v>
      </c>
      <c r="I36" s="239">
        <f t="shared" si="0"/>
        <v>8.0299999999999994</v>
      </c>
      <c r="J36" s="320">
        <f t="shared" si="1"/>
        <v>8.1</v>
      </c>
      <c r="K36" s="321">
        <f t="shared" si="2"/>
        <v>8.16</v>
      </c>
      <c r="L36" s="238">
        <f t="shared" si="3"/>
        <v>8.23</v>
      </c>
      <c r="M36" s="239">
        <f t="shared" si="4"/>
        <v>8.1</v>
      </c>
      <c r="N36" s="238">
        <f t="shared" si="5"/>
        <v>8.35</v>
      </c>
      <c r="O36" s="239">
        <f t="shared" si="6"/>
        <v>8.48</v>
      </c>
      <c r="P36" s="238">
        <f t="shared" si="7"/>
        <v>8.48</v>
      </c>
      <c r="Q36" s="239">
        <f t="shared" si="8"/>
        <v>8.5399999999999991</v>
      </c>
      <c r="R36" s="238">
        <f t="shared" si="9"/>
        <v>8.61</v>
      </c>
      <c r="S36" s="239">
        <f t="shared" si="10"/>
        <v>8.67</v>
      </c>
      <c r="T36" s="320">
        <f t="shared" si="11"/>
        <v>8.73</v>
      </c>
      <c r="U36" s="321">
        <f t="shared" si="12"/>
        <v>8.8000000000000007</v>
      </c>
      <c r="V36" s="238">
        <f t="shared" si="13"/>
        <v>8.86</v>
      </c>
      <c r="W36" s="239">
        <f t="shared" si="14"/>
        <v>8.92</v>
      </c>
      <c r="X36" s="242">
        <f t="shared" si="15"/>
        <v>8.99</v>
      </c>
      <c r="Y36" s="239">
        <f t="shared" si="16"/>
        <v>9.0500000000000007</v>
      </c>
      <c r="Z36" s="238">
        <f t="shared" si="17"/>
        <v>9.11</v>
      </c>
      <c r="AA36" s="239">
        <f t="shared" si="18"/>
        <v>9.18</v>
      </c>
      <c r="AB36" s="238">
        <f t="shared" si="19"/>
        <v>9.24</v>
      </c>
      <c r="AC36" s="239">
        <f t="shared" si="20"/>
        <v>9.3000000000000007</v>
      </c>
      <c r="AD36" s="320">
        <f t="shared" si="21"/>
        <v>9.3699999999999992</v>
      </c>
      <c r="AE36" s="321">
        <f t="shared" si="22"/>
        <v>9.43</v>
      </c>
      <c r="AF36" s="238">
        <f t="shared" si="23"/>
        <v>9.49</v>
      </c>
      <c r="AG36" s="239">
        <f t="shared" si="24"/>
        <v>9.56</v>
      </c>
      <c r="AH36" s="238">
        <f t="shared" si="25"/>
        <v>9.6199999999999992</v>
      </c>
      <c r="AI36" s="239">
        <f t="shared" si="26"/>
        <v>9.68</v>
      </c>
      <c r="AJ36" s="238">
        <f t="shared" si="27"/>
        <v>9.75</v>
      </c>
      <c r="AK36" s="239">
        <f t="shared" si="28"/>
        <v>9.81</v>
      </c>
      <c r="AL36" s="238">
        <f t="shared" si="29"/>
        <v>9.8699999999999992</v>
      </c>
      <c r="AM36" s="239">
        <f t="shared" si="30"/>
        <v>9.93</v>
      </c>
      <c r="AN36" s="320">
        <f t="shared" si="31"/>
        <v>10</v>
      </c>
      <c r="AO36" s="321">
        <f t="shared" si="32"/>
        <v>10.06</v>
      </c>
      <c r="AP36" s="242">
        <f t="shared" si="33"/>
        <v>10.119999999999999</v>
      </c>
      <c r="AQ36" s="239">
        <f t="shared" si="34"/>
        <v>10.19</v>
      </c>
      <c r="AR36" s="238">
        <f t="shared" si="35"/>
        <v>10.25</v>
      </c>
      <c r="AS36" s="239">
        <f t="shared" si="36"/>
        <v>10.31</v>
      </c>
      <c r="AT36" s="242">
        <f t="shared" si="37"/>
        <v>10.38</v>
      </c>
      <c r="AU36" s="239">
        <f t="shared" si="38"/>
        <v>10.44</v>
      </c>
      <c r="AV36" s="238">
        <f t="shared" si="39"/>
        <v>10.5</v>
      </c>
      <c r="AW36" s="239">
        <f t="shared" si="40"/>
        <v>10.57</v>
      </c>
      <c r="AX36" s="320">
        <f t="shared" si="41"/>
        <v>10.63</v>
      </c>
      <c r="AY36" s="321">
        <f t="shared" si="42"/>
        <v>10.69</v>
      </c>
      <c r="AZ36" s="238">
        <f t="shared" si="43"/>
        <v>10.76</v>
      </c>
      <c r="BA36" s="239">
        <f t="shared" si="44"/>
        <v>10.82</v>
      </c>
      <c r="BB36" s="242">
        <f t="shared" si="45"/>
        <v>10.88</v>
      </c>
      <c r="BC36" s="239">
        <f t="shared" si="46"/>
        <v>10.95</v>
      </c>
      <c r="BD36" s="238">
        <f t="shared" si="47"/>
        <v>11.01</v>
      </c>
      <c r="BE36" s="239">
        <f t="shared" si="48"/>
        <v>11.07</v>
      </c>
      <c r="BF36" s="238">
        <f t="shared" si="49"/>
        <v>11.14</v>
      </c>
      <c r="BG36" s="320"/>
      <c r="BH36" s="257"/>
      <c r="BI36" s="245">
        <v>5600000</v>
      </c>
      <c r="BJ36" s="354"/>
      <c r="BK36" s="257"/>
      <c r="BL36" s="257"/>
      <c r="BM36" s="257"/>
      <c r="BN36" s="257"/>
      <c r="BO36" s="257"/>
      <c r="BP36" s="257"/>
      <c r="BQ36" s="257"/>
      <c r="BR36" s="257"/>
      <c r="BS36" s="257"/>
      <c r="BT36" s="257"/>
      <c r="BU36" s="257"/>
      <c r="BV36" s="257"/>
      <c r="BW36" s="257"/>
      <c r="BX36" s="257"/>
      <c r="BY36" s="257"/>
      <c r="BZ36" s="257"/>
      <c r="CA36" s="257"/>
      <c r="CB36" s="257"/>
      <c r="CC36" s="257"/>
      <c r="CD36" s="257"/>
      <c r="CE36" s="257"/>
      <c r="CF36" s="257"/>
      <c r="CG36" s="257"/>
      <c r="CH36" s="257"/>
      <c r="CI36" s="257"/>
      <c r="CJ36" s="257"/>
      <c r="CK36" s="257"/>
      <c r="CL36" s="257"/>
      <c r="CM36" s="257"/>
      <c r="CN36" s="257"/>
      <c r="CO36" s="257"/>
      <c r="CP36" s="257"/>
      <c r="CQ36" s="257"/>
      <c r="CR36" s="257"/>
      <c r="CS36" s="257"/>
      <c r="CT36" s="257"/>
      <c r="CU36" s="257"/>
      <c r="CV36" s="257"/>
      <c r="CW36" s="257"/>
      <c r="CX36" s="257"/>
      <c r="CY36" s="257"/>
      <c r="CZ36" s="257"/>
      <c r="DA36" s="257"/>
      <c r="DB36" s="257"/>
      <c r="DC36" s="257"/>
      <c r="DD36" s="257"/>
      <c r="DE36" s="257"/>
      <c r="DF36" s="257"/>
      <c r="DG36" s="257"/>
      <c r="DH36" s="257"/>
      <c r="DI36" s="257"/>
      <c r="DJ36" s="257"/>
      <c r="DK36" s="257"/>
      <c r="DL36" s="257"/>
      <c r="DM36" s="257"/>
      <c r="DN36" s="257"/>
      <c r="DO36" s="257"/>
      <c r="DP36" s="257"/>
      <c r="DQ36" s="257"/>
      <c r="DR36" s="257"/>
      <c r="DS36" s="257"/>
      <c r="DT36" s="257"/>
      <c r="DU36" s="257"/>
      <c r="DV36" s="257"/>
      <c r="DW36" s="257"/>
      <c r="DX36" s="257"/>
      <c r="DY36" s="257"/>
      <c r="DZ36" s="257"/>
      <c r="EA36" s="257"/>
      <c r="EB36" s="257"/>
      <c r="EC36" s="257"/>
      <c r="ED36" s="257"/>
      <c r="EE36" s="257"/>
      <c r="EF36" s="257"/>
      <c r="EG36" s="257"/>
      <c r="EH36" s="257"/>
      <c r="EI36" s="257"/>
      <c r="EJ36" s="257"/>
      <c r="EK36" s="257"/>
      <c r="EL36" s="257"/>
      <c r="EM36" s="257"/>
      <c r="EN36" s="257"/>
      <c r="EO36" s="257"/>
      <c r="EP36" s="257"/>
      <c r="EQ36" s="257"/>
      <c r="ER36" s="257"/>
      <c r="ES36" s="257"/>
      <c r="ET36" s="257"/>
      <c r="EU36" s="257"/>
      <c r="EV36" s="257"/>
      <c r="EW36" s="257"/>
      <c r="EX36" s="257"/>
      <c r="EY36" s="257"/>
      <c r="EZ36" s="257"/>
      <c r="FA36" s="257"/>
      <c r="FB36" s="257"/>
      <c r="FC36" s="257"/>
      <c r="FD36" s="257"/>
      <c r="FE36" s="257"/>
      <c r="FF36" s="257"/>
      <c r="FG36" s="257"/>
      <c r="FH36" s="257"/>
      <c r="FI36" s="257"/>
      <c r="FJ36" s="257"/>
      <c r="FK36" s="257"/>
      <c r="FL36" s="257"/>
      <c r="FM36" s="257"/>
      <c r="FN36" s="257"/>
      <c r="FO36" s="257"/>
      <c r="FP36" s="257"/>
      <c r="FQ36" s="257"/>
      <c r="FR36" s="257"/>
      <c r="FS36" s="257"/>
      <c r="FT36" s="257"/>
      <c r="FU36" s="257"/>
      <c r="FV36" s="257"/>
      <c r="FW36" s="257"/>
      <c r="FX36" s="257"/>
      <c r="FY36" s="257"/>
      <c r="FZ36" s="257"/>
      <c r="GA36" s="257"/>
      <c r="GB36" s="257"/>
      <c r="GC36" s="257"/>
      <c r="GD36" s="257"/>
      <c r="GE36" s="257"/>
      <c r="GF36" s="257"/>
      <c r="GG36" s="257"/>
      <c r="GH36" s="257"/>
      <c r="GI36" s="257"/>
      <c r="GJ36" s="257"/>
      <c r="GK36" s="257"/>
      <c r="GL36" s="257"/>
      <c r="GM36" s="257"/>
      <c r="GN36" s="257"/>
      <c r="GO36" s="257"/>
      <c r="GP36" s="257"/>
      <c r="GQ36" s="257"/>
      <c r="GR36" s="257"/>
      <c r="GS36" s="257"/>
      <c r="GT36" s="257"/>
      <c r="GU36" s="257"/>
      <c r="GV36" s="257"/>
      <c r="GW36" s="257"/>
      <c r="GX36" s="257"/>
      <c r="GY36" s="257"/>
      <c r="GZ36" s="257"/>
      <c r="HA36" s="257"/>
      <c r="HB36" s="257"/>
      <c r="HC36" s="257"/>
      <c r="HD36" s="257"/>
      <c r="HE36" s="257"/>
      <c r="HF36" s="257"/>
      <c r="HG36" s="257"/>
      <c r="HH36" s="257"/>
      <c r="HI36" s="257"/>
      <c r="HJ36" s="257"/>
      <c r="HK36" s="257"/>
      <c r="HL36" s="257"/>
      <c r="HM36" s="257"/>
      <c r="HN36" s="257"/>
      <c r="HO36" s="257"/>
      <c r="HP36" s="257"/>
      <c r="HQ36" s="257"/>
      <c r="HR36" s="257"/>
      <c r="HS36" s="257"/>
      <c r="HT36" s="257"/>
      <c r="HU36" s="257"/>
      <c r="HV36" s="257"/>
      <c r="HW36" s="257"/>
      <c r="HX36" s="257"/>
      <c r="HY36" s="257"/>
      <c r="HZ36" s="257"/>
      <c r="IA36" s="257"/>
      <c r="IB36" s="257"/>
      <c r="IC36" s="257"/>
      <c r="ID36" s="257"/>
      <c r="IE36" s="257"/>
      <c r="IF36" s="257"/>
      <c r="IG36" s="257"/>
      <c r="IH36" s="257"/>
      <c r="II36" s="257"/>
      <c r="IJ36" s="257"/>
      <c r="IK36" s="257"/>
      <c r="IL36" s="257"/>
      <c r="IM36" s="257"/>
      <c r="IN36" s="257"/>
      <c r="IO36" s="257"/>
      <c r="IP36" s="257"/>
      <c r="IQ36" s="257"/>
      <c r="IR36" s="257"/>
      <c r="IS36" s="257"/>
      <c r="IT36" s="257"/>
      <c r="IU36" s="257"/>
      <c r="IV36" s="257"/>
    </row>
    <row r="37" spans="1:256" ht="15.75" thickBot="1" x14ac:dyDescent="0.3">
      <c r="A37" s="214">
        <v>49</v>
      </c>
      <c r="B37" s="215">
        <f t="shared" si="50"/>
        <v>1.264</v>
      </c>
      <c r="C37" s="202">
        <v>8.0000000000000002E-3</v>
      </c>
      <c r="D37" s="203"/>
      <c r="E37" s="354"/>
      <c r="F37" s="246">
        <v>5800000</v>
      </c>
      <c r="G37" s="247">
        <f t="shared" si="51"/>
        <v>7.85</v>
      </c>
      <c r="H37" s="248">
        <f t="shared" si="52"/>
        <v>7.91</v>
      </c>
      <c r="I37" s="249">
        <f t="shared" si="0"/>
        <v>7.97</v>
      </c>
      <c r="J37" s="324">
        <f t="shared" si="1"/>
        <v>8.0399999999999991</v>
      </c>
      <c r="K37" s="325">
        <f t="shared" si="2"/>
        <v>8.1</v>
      </c>
      <c r="L37" s="248">
        <f t="shared" si="3"/>
        <v>8.16</v>
      </c>
      <c r="M37" s="249">
        <f t="shared" si="4"/>
        <v>8.0399999999999991</v>
      </c>
      <c r="N37" s="248">
        <f t="shared" si="5"/>
        <v>8.2899999999999991</v>
      </c>
      <c r="O37" s="249">
        <f t="shared" si="6"/>
        <v>8.42</v>
      </c>
      <c r="P37" s="248">
        <f t="shared" si="7"/>
        <v>8.42</v>
      </c>
      <c r="Q37" s="249">
        <f t="shared" si="8"/>
        <v>8.48</v>
      </c>
      <c r="R37" s="248">
        <f t="shared" si="9"/>
        <v>8.5399999999999991</v>
      </c>
      <c r="S37" s="249">
        <f t="shared" si="10"/>
        <v>8.6</v>
      </c>
      <c r="T37" s="324">
        <f t="shared" si="11"/>
        <v>8.67</v>
      </c>
      <c r="U37" s="325">
        <f t="shared" si="12"/>
        <v>8.73</v>
      </c>
      <c r="V37" s="248">
        <f t="shared" si="13"/>
        <v>8.7899999999999991</v>
      </c>
      <c r="W37" s="249">
        <f t="shared" si="14"/>
        <v>8.85</v>
      </c>
      <c r="X37" s="252">
        <f t="shared" si="15"/>
        <v>8.92</v>
      </c>
      <c r="Y37" s="249">
        <f t="shared" si="16"/>
        <v>8.98</v>
      </c>
      <c r="Z37" s="248">
        <f t="shared" si="17"/>
        <v>9.0399999999999991</v>
      </c>
      <c r="AA37" s="249">
        <f t="shared" si="18"/>
        <v>9.11</v>
      </c>
      <c r="AB37" s="248">
        <f t="shared" si="19"/>
        <v>9.17</v>
      </c>
      <c r="AC37" s="249">
        <f t="shared" si="20"/>
        <v>9.23</v>
      </c>
      <c r="AD37" s="324">
        <f t="shared" si="21"/>
        <v>9.2899999999999991</v>
      </c>
      <c r="AE37" s="325">
        <f t="shared" si="22"/>
        <v>9.36</v>
      </c>
      <c r="AF37" s="248">
        <f t="shared" si="23"/>
        <v>9.42</v>
      </c>
      <c r="AG37" s="249">
        <f t="shared" si="24"/>
        <v>9.48</v>
      </c>
      <c r="AH37" s="248">
        <f t="shared" si="25"/>
        <v>9.5500000000000007</v>
      </c>
      <c r="AI37" s="249">
        <f t="shared" si="26"/>
        <v>9.61</v>
      </c>
      <c r="AJ37" s="248">
        <f t="shared" si="27"/>
        <v>9.67</v>
      </c>
      <c r="AK37" s="249">
        <f t="shared" si="28"/>
        <v>9.73</v>
      </c>
      <c r="AL37" s="248">
        <f t="shared" si="29"/>
        <v>9.8000000000000007</v>
      </c>
      <c r="AM37" s="249">
        <f t="shared" si="30"/>
        <v>9.86</v>
      </c>
      <c r="AN37" s="324">
        <f t="shared" si="31"/>
        <v>9.92</v>
      </c>
      <c r="AO37" s="325">
        <f t="shared" si="32"/>
        <v>9.99</v>
      </c>
      <c r="AP37" s="252">
        <f t="shared" si="33"/>
        <v>10.050000000000001</v>
      </c>
      <c r="AQ37" s="249">
        <f t="shared" si="34"/>
        <v>10.11</v>
      </c>
      <c r="AR37" s="248">
        <f t="shared" si="35"/>
        <v>10.17</v>
      </c>
      <c r="AS37" s="249">
        <f t="shared" si="36"/>
        <v>10.24</v>
      </c>
      <c r="AT37" s="252">
        <f t="shared" si="37"/>
        <v>10.3</v>
      </c>
      <c r="AU37" s="249">
        <f t="shared" si="38"/>
        <v>10.36</v>
      </c>
      <c r="AV37" s="248">
        <f t="shared" si="39"/>
        <v>10.42</v>
      </c>
      <c r="AW37" s="249">
        <f t="shared" si="40"/>
        <v>10.49</v>
      </c>
      <c r="AX37" s="324">
        <f t="shared" si="41"/>
        <v>10.55</v>
      </c>
      <c r="AY37" s="325">
        <f t="shared" si="42"/>
        <v>10.61</v>
      </c>
      <c r="AZ37" s="248">
        <f t="shared" si="43"/>
        <v>10.68</v>
      </c>
      <c r="BA37" s="249">
        <f t="shared" si="44"/>
        <v>10.74</v>
      </c>
      <c r="BB37" s="252">
        <f t="shared" si="45"/>
        <v>10.8</v>
      </c>
      <c r="BC37" s="249">
        <f t="shared" si="46"/>
        <v>10.86</v>
      </c>
      <c r="BD37" s="248">
        <f t="shared" si="47"/>
        <v>10.93</v>
      </c>
      <c r="BE37" s="249">
        <f t="shared" si="48"/>
        <v>10.99</v>
      </c>
      <c r="BF37" s="248">
        <f t="shared" si="49"/>
        <v>11.05</v>
      </c>
      <c r="BG37" s="320"/>
      <c r="BH37" s="257"/>
      <c r="BI37" s="246">
        <v>5800000</v>
      </c>
      <c r="BJ37" s="354"/>
      <c r="BK37" s="257"/>
      <c r="BL37" s="257"/>
      <c r="BM37" s="257"/>
      <c r="BN37" s="257"/>
      <c r="BO37" s="257"/>
      <c r="BP37" s="257"/>
      <c r="BQ37" s="257"/>
      <c r="BR37" s="257"/>
      <c r="BS37" s="257"/>
      <c r="BT37" s="257"/>
      <c r="BU37" s="257"/>
      <c r="BV37" s="257"/>
      <c r="BW37" s="257"/>
      <c r="BX37" s="257"/>
      <c r="BY37" s="257"/>
      <c r="BZ37" s="257"/>
      <c r="CA37" s="257"/>
      <c r="CB37" s="257"/>
      <c r="CC37" s="257"/>
      <c r="CD37" s="257"/>
      <c r="CE37" s="257"/>
      <c r="CF37" s="257"/>
      <c r="CG37" s="257"/>
      <c r="CH37" s="257"/>
      <c r="CI37" s="257"/>
      <c r="CJ37" s="257"/>
      <c r="CK37" s="257"/>
      <c r="CL37" s="257"/>
      <c r="CM37" s="257"/>
      <c r="CN37" s="257"/>
      <c r="CO37" s="257"/>
      <c r="CP37" s="257"/>
      <c r="CQ37" s="257"/>
      <c r="CR37" s="257"/>
      <c r="CS37" s="257"/>
      <c r="CT37" s="257"/>
      <c r="CU37" s="257"/>
      <c r="CV37" s="257"/>
      <c r="CW37" s="257"/>
      <c r="CX37" s="257"/>
      <c r="CY37" s="257"/>
      <c r="CZ37" s="257"/>
      <c r="DA37" s="257"/>
      <c r="DB37" s="257"/>
      <c r="DC37" s="257"/>
      <c r="DD37" s="257"/>
      <c r="DE37" s="257"/>
      <c r="DF37" s="257"/>
      <c r="DG37" s="257"/>
      <c r="DH37" s="257"/>
      <c r="DI37" s="257"/>
      <c r="DJ37" s="257"/>
      <c r="DK37" s="257"/>
      <c r="DL37" s="257"/>
      <c r="DM37" s="257"/>
      <c r="DN37" s="257"/>
      <c r="DO37" s="257"/>
      <c r="DP37" s="257"/>
      <c r="DQ37" s="257"/>
      <c r="DR37" s="257"/>
      <c r="DS37" s="257"/>
      <c r="DT37" s="257"/>
      <c r="DU37" s="257"/>
      <c r="DV37" s="257"/>
      <c r="DW37" s="257"/>
      <c r="DX37" s="257"/>
      <c r="DY37" s="257"/>
      <c r="DZ37" s="257"/>
      <c r="EA37" s="257"/>
      <c r="EB37" s="257"/>
      <c r="EC37" s="257"/>
      <c r="ED37" s="257"/>
      <c r="EE37" s="257"/>
      <c r="EF37" s="257"/>
      <c r="EG37" s="257"/>
      <c r="EH37" s="257"/>
      <c r="EI37" s="257"/>
      <c r="EJ37" s="257"/>
      <c r="EK37" s="257"/>
      <c r="EL37" s="257"/>
      <c r="EM37" s="257"/>
      <c r="EN37" s="257"/>
      <c r="EO37" s="257"/>
      <c r="EP37" s="257"/>
      <c r="EQ37" s="257"/>
      <c r="ER37" s="257"/>
      <c r="ES37" s="257"/>
      <c r="ET37" s="257"/>
      <c r="EU37" s="257"/>
      <c r="EV37" s="257"/>
      <c r="EW37" s="257"/>
      <c r="EX37" s="257"/>
      <c r="EY37" s="257"/>
      <c r="EZ37" s="257"/>
      <c r="FA37" s="257"/>
      <c r="FB37" s="257"/>
      <c r="FC37" s="257"/>
      <c r="FD37" s="257"/>
      <c r="FE37" s="257"/>
      <c r="FF37" s="257"/>
      <c r="FG37" s="257"/>
      <c r="FH37" s="257"/>
      <c r="FI37" s="257"/>
      <c r="FJ37" s="257"/>
      <c r="FK37" s="257"/>
      <c r="FL37" s="257"/>
      <c r="FM37" s="257"/>
      <c r="FN37" s="257"/>
      <c r="FO37" s="257"/>
      <c r="FP37" s="257"/>
      <c r="FQ37" s="257"/>
      <c r="FR37" s="257"/>
      <c r="FS37" s="257"/>
      <c r="FT37" s="257"/>
      <c r="FU37" s="257"/>
      <c r="FV37" s="257"/>
      <c r="FW37" s="257"/>
      <c r="FX37" s="257"/>
      <c r="FY37" s="257"/>
      <c r="FZ37" s="257"/>
      <c r="GA37" s="257"/>
      <c r="GB37" s="257"/>
      <c r="GC37" s="257"/>
      <c r="GD37" s="257"/>
      <c r="GE37" s="257"/>
      <c r="GF37" s="257"/>
      <c r="GG37" s="257"/>
      <c r="GH37" s="257"/>
      <c r="GI37" s="257"/>
      <c r="GJ37" s="257"/>
      <c r="GK37" s="257"/>
      <c r="GL37" s="257"/>
      <c r="GM37" s="257"/>
      <c r="GN37" s="257"/>
      <c r="GO37" s="257"/>
      <c r="GP37" s="257"/>
      <c r="GQ37" s="257"/>
      <c r="GR37" s="257"/>
      <c r="GS37" s="257"/>
      <c r="GT37" s="257"/>
      <c r="GU37" s="257"/>
      <c r="GV37" s="257"/>
      <c r="GW37" s="257"/>
      <c r="GX37" s="257"/>
      <c r="GY37" s="257"/>
      <c r="GZ37" s="257"/>
      <c r="HA37" s="257"/>
      <c r="HB37" s="257"/>
      <c r="HC37" s="257"/>
      <c r="HD37" s="257"/>
      <c r="HE37" s="257"/>
      <c r="HF37" s="257"/>
      <c r="HG37" s="257"/>
      <c r="HH37" s="257"/>
      <c r="HI37" s="257"/>
      <c r="HJ37" s="257"/>
      <c r="HK37" s="257"/>
      <c r="HL37" s="257"/>
      <c r="HM37" s="257"/>
      <c r="HN37" s="257"/>
      <c r="HO37" s="257"/>
      <c r="HP37" s="257"/>
      <c r="HQ37" s="257"/>
      <c r="HR37" s="257"/>
      <c r="HS37" s="257"/>
      <c r="HT37" s="257"/>
      <c r="HU37" s="257"/>
      <c r="HV37" s="257"/>
      <c r="HW37" s="257"/>
      <c r="HX37" s="257"/>
      <c r="HY37" s="257"/>
      <c r="HZ37" s="257"/>
      <c r="IA37" s="257"/>
      <c r="IB37" s="257"/>
      <c r="IC37" s="257"/>
      <c r="ID37" s="257"/>
      <c r="IE37" s="257"/>
      <c r="IF37" s="257"/>
      <c r="IG37" s="257"/>
      <c r="IH37" s="257"/>
      <c r="II37" s="257"/>
      <c r="IJ37" s="257"/>
      <c r="IK37" s="257"/>
      <c r="IL37" s="257"/>
      <c r="IM37" s="257"/>
      <c r="IN37" s="257"/>
      <c r="IO37" s="257"/>
      <c r="IP37" s="257"/>
      <c r="IQ37" s="257"/>
      <c r="IR37" s="257"/>
      <c r="IS37" s="257"/>
      <c r="IT37" s="257"/>
      <c r="IU37" s="257"/>
      <c r="IV37" s="257"/>
    </row>
    <row r="38" spans="1:256" ht="15" x14ac:dyDescent="0.25">
      <c r="A38" s="200">
        <v>50</v>
      </c>
      <c r="B38" s="201">
        <f t="shared" si="50"/>
        <v>1.272</v>
      </c>
      <c r="C38" s="202">
        <v>8.0000000000000002E-3</v>
      </c>
      <c r="D38" s="203"/>
      <c r="E38" s="354"/>
      <c r="F38" s="226">
        <v>6000000</v>
      </c>
      <c r="G38" s="227">
        <f t="shared" si="51"/>
        <v>7.79</v>
      </c>
      <c r="H38" s="228">
        <f t="shared" si="52"/>
        <v>7.85</v>
      </c>
      <c r="I38" s="229">
        <f t="shared" si="0"/>
        <v>7.91</v>
      </c>
      <c r="J38" s="317">
        <f t="shared" si="1"/>
        <v>7.98</v>
      </c>
      <c r="K38" s="318">
        <f t="shared" si="2"/>
        <v>8.0399999999999991</v>
      </c>
      <c r="L38" s="228">
        <f t="shared" si="3"/>
        <v>8.1</v>
      </c>
      <c r="M38" s="229">
        <f t="shared" si="4"/>
        <v>7.98</v>
      </c>
      <c r="N38" s="228">
        <f t="shared" si="5"/>
        <v>8.23</v>
      </c>
      <c r="O38" s="229">
        <f t="shared" si="6"/>
        <v>8.35</v>
      </c>
      <c r="P38" s="228">
        <f t="shared" si="7"/>
        <v>8.35</v>
      </c>
      <c r="Q38" s="229">
        <f t="shared" si="8"/>
        <v>8.41</v>
      </c>
      <c r="R38" s="228">
        <f t="shared" si="9"/>
        <v>8.48</v>
      </c>
      <c r="S38" s="229">
        <f t="shared" si="10"/>
        <v>8.5399999999999991</v>
      </c>
      <c r="T38" s="317">
        <f t="shared" si="11"/>
        <v>8.6</v>
      </c>
      <c r="U38" s="318">
        <f t="shared" si="12"/>
        <v>8.66</v>
      </c>
      <c r="V38" s="228">
        <f t="shared" si="13"/>
        <v>8.7200000000000006</v>
      </c>
      <c r="W38" s="229">
        <f t="shared" si="14"/>
        <v>8.7899999999999991</v>
      </c>
      <c r="X38" s="232">
        <f t="shared" si="15"/>
        <v>8.85</v>
      </c>
      <c r="Y38" s="229">
        <f t="shared" si="16"/>
        <v>8.91</v>
      </c>
      <c r="Z38" s="228">
        <f t="shared" si="17"/>
        <v>8.9700000000000006</v>
      </c>
      <c r="AA38" s="229">
        <f t="shared" si="18"/>
        <v>9.0399999999999991</v>
      </c>
      <c r="AB38" s="228">
        <f t="shared" si="19"/>
        <v>9.1</v>
      </c>
      <c r="AC38" s="229">
        <f t="shared" si="20"/>
        <v>9.16</v>
      </c>
      <c r="AD38" s="317">
        <f t="shared" si="21"/>
        <v>9.2200000000000006</v>
      </c>
      <c r="AE38" s="318">
        <f t="shared" si="22"/>
        <v>9.2899999999999991</v>
      </c>
      <c r="AF38" s="228">
        <f t="shared" si="23"/>
        <v>9.35</v>
      </c>
      <c r="AG38" s="229">
        <f t="shared" si="24"/>
        <v>9.41</v>
      </c>
      <c r="AH38" s="228">
        <f t="shared" si="25"/>
        <v>9.4700000000000006</v>
      </c>
      <c r="AI38" s="229">
        <f t="shared" si="26"/>
        <v>9.5299999999999994</v>
      </c>
      <c r="AJ38" s="228">
        <f t="shared" si="27"/>
        <v>9.6</v>
      </c>
      <c r="AK38" s="229">
        <f t="shared" si="28"/>
        <v>9.66</v>
      </c>
      <c r="AL38" s="228">
        <f t="shared" si="29"/>
        <v>9.7200000000000006</v>
      </c>
      <c r="AM38" s="229">
        <f t="shared" si="30"/>
        <v>9.7799999999999994</v>
      </c>
      <c r="AN38" s="317">
        <f t="shared" si="31"/>
        <v>9.85</v>
      </c>
      <c r="AO38" s="318">
        <f t="shared" si="32"/>
        <v>9.91</v>
      </c>
      <c r="AP38" s="232">
        <f t="shared" si="33"/>
        <v>9.9700000000000006</v>
      </c>
      <c r="AQ38" s="229">
        <f t="shared" si="34"/>
        <v>10.029999999999999</v>
      </c>
      <c r="AR38" s="228">
        <f t="shared" si="35"/>
        <v>10.1</v>
      </c>
      <c r="AS38" s="229">
        <f t="shared" si="36"/>
        <v>10.16</v>
      </c>
      <c r="AT38" s="232">
        <f t="shared" si="37"/>
        <v>10.220000000000001</v>
      </c>
      <c r="AU38" s="229">
        <f t="shared" si="38"/>
        <v>10.28</v>
      </c>
      <c r="AV38" s="228">
        <f t="shared" si="39"/>
        <v>10.35</v>
      </c>
      <c r="AW38" s="229">
        <f t="shared" si="40"/>
        <v>10.41</v>
      </c>
      <c r="AX38" s="317">
        <f t="shared" si="41"/>
        <v>10.47</v>
      </c>
      <c r="AY38" s="318">
        <f t="shared" si="42"/>
        <v>10.53</v>
      </c>
      <c r="AZ38" s="228">
        <f t="shared" si="43"/>
        <v>10.59</v>
      </c>
      <c r="BA38" s="229">
        <f t="shared" si="44"/>
        <v>10.66</v>
      </c>
      <c r="BB38" s="232">
        <f t="shared" si="45"/>
        <v>10.72</v>
      </c>
      <c r="BC38" s="229">
        <f t="shared" si="46"/>
        <v>10.78</v>
      </c>
      <c r="BD38" s="228">
        <f t="shared" si="47"/>
        <v>10.84</v>
      </c>
      <c r="BE38" s="229">
        <f t="shared" si="48"/>
        <v>10.91</v>
      </c>
      <c r="BF38" s="228">
        <f t="shared" si="49"/>
        <v>10.97</v>
      </c>
      <c r="BG38" s="320"/>
      <c r="BH38" s="257"/>
      <c r="BI38" s="226">
        <v>6000000</v>
      </c>
      <c r="BJ38" s="354"/>
      <c r="BK38" s="257"/>
      <c r="BL38" s="257"/>
      <c r="BM38" s="257"/>
      <c r="BN38" s="257"/>
      <c r="BO38" s="257"/>
      <c r="BP38" s="257"/>
      <c r="BQ38" s="257"/>
      <c r="BR38" s="257"/>
      <c r="BS38" s="257"/>
      <c r="BT38" s="257"/>
      <c r="BU38" s="257"/>
      <c r="BV38" s="257"/>
      <c r="BW38" s="257"/>
      <c r="BX38" s="257"/>
      <c r="BY38" s="257"/>
      <c r="BZ38" s="257"/>
      <c r="CA38" s="257"/>
      <c r="CB38" s="257"/>
      <c r="CC38" s="257"/>
      <c r="CD38" s="257"/>
      <c r="CE38" s="257"/>
      <c r="CF38" s="257"/>
      <c r="CG38" s="257"/>
      <c r="CH38" s="257"/>
      <c r="CI38" s="257"/>
      <c r="CJ38" s="257"/>
      <c r="CK38" s="257"/>
      <c r="CL38" s="257"/>
      <c r="CM38" s="257"/>
      <c r="CN38" s="257"/>
      <c r="CO38" s="257"/>
      <c r="CP38" s="257"/>
      <c r="CQ38" s="257"/>
      <c r="CR38" s="257"/>
      <c r="CS38" s="257"/>
      <c r="CT38" s="257"/>
      <c r="CU38" s="257"/>
      <c r="CV38" s="257"/>
      <c r="CW38" s="257"/>
      <c r="CX38" s="257"/>
      <c r="CY38" s="257"/>
      <c r="CZ38" s="257"/>
      <c r="DA38" s="257"/>
      <c r="DB38" s="257"/>
      <c r="DC38" s="257"/>
      <c r="DD38" s="257"/>
      <c r="DE38" s="257"/>
      <c r="DF38" s="257"/>
      <c r="DG38" s="257"/>
      <c r="DH38" s="257"/>
      <c r="DI38" s="257"/>
      <c r="DJ38" s="257"/>
      <c r="DK38" s="257"/>
      <c r="DL38" s="257"/>
      <c r="DM38" s="257"/>
      <c r="DN38" s="257"/>
      <c r="DO38" s="257"/>
      <c r="DP38" s="257"/>
      <c r="DQ38" s="257"/>
      <c r="DR38" s="257"/>
      <c r="DS38" s="257"/>
      <c r="DT38" s="257"/>
      <c r="DU38" s="257"/>
      <c r="DV38" s="257"/>
      <c r="DW38" s="257"/>
      <c r="DX38" s="257"/>
      <c r="DY38" s="257"/>
      <c r="DZ38" s="257"/>
      <c r="EA38" s="257"/>
      <c r="EB38" s="257"/>
      <c r="EC38" s="257"/>
      <c r="ED38" s="257"/>
      <c r="EE38" s="257"/>
      <c r="EF38" s="257"/>
      <c r="EG38" s="257"/>
      <c r="EH38" s="257"/>
      <c r="EI38" s="257"/>
      <c r="EJ38" s="257"/>
      <c r="EK38" s="257"/>
      <c r="EL38" s="257"/>
      <c r="EM38" s="257"/>
      <c r="EN38" s="257"/>
      <c r="EO38" s="257"/>
      <c r="EP38" s="257"/>
      <c r="EQ38" s="257"/>
      <c r="ER38" s="257"/>
      <c r="ES38" s="257"/>
      <c r="ET38" s="257"/>
      <c r="EU38" s="257"/>
      <c r="EV38" s="257"/>
      <c r="EW38" s="257"/>
      <c r="EX38" s="257"/>
      <c r="EY38" s="257"/>
      <c r="EZ38" s="257"/>
      <c r="FA38" s="257"/>
      <c r="FB38" s="257"/>
      <c r="FC38" s="257"/>
      <c r="FD38" s="257"/>
      <c r="FE38" s="257"/>
      <c r="FF38" s="257"/>
      <c r="FG38" s="257"/>
      <c r="FH38" s="257"/>
      <c r="FI38" s="257"/>
      <c r="FJ38" s="257"/>
      <c r="FK38" s="257"/>
      <c r="FL38" s="257"/>
      <c r="FM38" s="257"/>
      <c r="FN38" s="257"/>
      <c r="FO38" s="257"/>
      <c r="FP38" s="257"/>
      <c r="FQ38" s="257"/>
      <c r="FR38" s="257"/>
      <c r="FS38" s="257"/>
      <c r="FT38" s="257"/>
      <c r="FU38" s="257"/>
      <c r="FV38" s="257"/>
      <c r="FW38" s="257"/>
      <c r="FX38" s="257"/>
      <c r="FY38" s="257"/>
      <c r="FZ38" s="257"/>
      <c r="GA38" s="257"/>
      <c r="GB38" s="257"/>
      <c r="GC38" s="257"/>
      <c r="GD38" s="257"/>
      <c r="GE38" s="257"/>
      <c r="GF38" s="257"/>
      <c r="GG38" s="257"/>
      <c r="GH38" s="257"/>
      <c r="GI38" s="257"/>
      <c r="GJ38" s="257"/>
      <c r="GK38" s="257"/>
      <c r="GL38" s="257"/>
      <c r="GM38" s="257"/>
      <c r="GN38" s="257"/>
      <c r="GO38" s="257"/>
      <c r="GP38" s="257"/>
      <c r="GQ38" s="257"/>
      <c r="GR38" s="257"/>
      <c r="GS38" s="257"/>
      <c r="GT38" s="257"/>
      <c r="GU38" s="257"/>
      <c r="GV38" s="257"/>
      <c r="GW38" s="257"/>
      <c r="GX38" s="257"/>
      <c r="GY38" s="257"/>
      <c r="GZ38" s="257"/>
      <c r="HA38" s="257"/>
      <c r="HB38" s="257"/>
      <c r="HC38" s="257"/>
      <c r="HD38" s="257"/>
      <c r="HE38" s="257"/>
      <c r="HF38" s="257"/>
      <c r="HG38" s="257"/>
      <c r="HH38" s="257"/>
      <c r="HI38" s="257"/>
      <c r="HJ38" s="257"/>
      <c r="HK38" s="257"/>
      <c r="HL38" s="257"/>
      <c r="HM38" s="257"/>
      <c r="HN38" s="257"/>
      <c r="HO38" s="257"/>
      <c r="HP38" s="257"/>
      <c r="HQ38" s="257"/>
      <c r="HR38" s="257"/>
      <c r="HS38" s="257"/>
      <c r="HT38" s="257"/>
      <c r="HU38" s="257"/>
      <c r="HV38" s="257"/>
      <c r="HW38" s="257"/>
      <c r="HX38" s="257"/>
      <c r="HY38" s="257"/>
      <c r="HZ38" s="257"/>
      <c r="IA38" s="257"/>
      <c r="IB38" s="257"/>
      <c r="IC38" s="257"/>
      <c r="ID38" s="257"/>
      <c r="IE38" s="257"/>
      <c r="IF38" s="257"/>
      <c r="IG38" s="257"/>
      <c r="IH38" s="257"/>
      <c r="II38" s="257"/>
      <c r="IJ38" s="257"/>
      <c r="IK38" s="257"/>
      <c r="IL38" s="257"/>
      <c r="IM38" s="257"/>
      <c r="IN38" s="257"/>
      <c r="IO38" s="257"/>
      <c r="IP38" s="257"/>
      <c r="IQ38" s="257"/>
      <c r="IR38" s="257"/>
      <c r="IS38" s="257"/>
      <c r="IT38" s="257"/>
      <c r="IU38" s="257"/>
      <c r="IV38" s="257"/>
    </row>
    <row r="39" spans="1:256" ht="15" x14ac:dyDescent="0.25">
      <c r="A39" s="214">
        <v>51</v>
      </c>
      <c r="B39" s="215">
        <f t="shared" si="50"/>
        <v>1.28</v>
      </c>
      <c r="C39" s="202">
        <v>8.0000000000000002E-3</v>
      </c>
      <c r="D39" s="203"/>
      <c r="E39" s="354"/>
      <c r="F39" s="236">
        <v>6200000</v>
      </c>
      <c r="G39" s="237">
        <f t="shared" si="51"/>
        <v>7.73</v>
      </c>
      <c r="H39" s="238">
        <f t="shared" si="52"/>
        <v>7.79</v>
      </c>
      <c r="I39" s="239">
        <f t="shared" si="0"/>
        <v>7.85</v>
      </c>
      <c r="J39" s="320">
        <f t="shared" si="1"/>
        <v>7.92</v>
      </c>
      <c r="K39" s="321">
        <f t="shared" si="2"/>
        <v>7.98</v>
      </c>
      <c r="L39" s="238">
        <f t="shared" si="3"/>
        <v>8.0399999999999991</v>
      </c>
      <c r="M39" s="239">
        <f t="shared" si="4"/>
        <v>7.92</v>
      </c>
      <c r="N39" s="238">
        <f t="shared" si="5"/>
        <v>8.16</v>
      </c>
      <c r="O39" s="239">
        <f t="shared" si="6"/>
        <v>8.2899999999999991</v>
      </c>
      <c r="P39" s="238">
        <f t="shared" si="7"/>
        <v>8.2899999999999991</v>
      </c>
      <c r="Q39" s="239">
        <f t="shared" si="8"/>
        <v>8.35</v>
      </c>
      <c r="R39" s="238">
        <f t="shared" si="9"/>
        <v>8.41</v>
      </c>
      <c r="S39" s="239">
        <f t="shared" si="10"/>
        <v>8.4700000000000006</v>
      </c>
      <c r="T39" s="320">
        <f t="shared" si="11"/>
        <v>8.5299999999999994</v>
      </c>
      <c r="U39" s="321">
        <f t="shared" si="12"/>
        <v>8.6</v>
      </c>
      <c r="V39" s="238">
        <f t="shared" si="13"/>
        <v>8.66</v>
      </c>
      <c r="W39" s="239">
        <f t="shared" si="14"/>
        <v>8.7200000000000006</v>
      </c>
      <c r="X39" s="242">
        <f t="shared" si="15"/>
        <v>8.7799999999999994</v>
      </c>
      <c r="Y39" s="239">
        <f t="shared" si="16"/>
        <v>8.84</v>
      </c>
      <c r="Z39" s="238">
        <f t="shared" si="17"/>
        <v>8.9</v>
      </c>
      <c r="AA39" s="239">
        <f t="shared" si="18"/>
        <v>8.9700000000000006</v>
      </c>
      <c r="AB39" s="238">
        <f t="shared" si="19"/>
        <v>9.0299999999999994</v>
      </c>
      <c r="AC39" s="239">
        <f t="shared" si="20"/>
        <v>9.09</v>
      </c>
      <c r="AD39" s="320">
        <f t="shared" si="21"/>
        <v>9.15</v>
      </c>
      <c r="AE39" s="321">
        <f t="shared" si="22"/>
        <v>9.2100000000000009</v>
      </c>
      <c r="AF39" s="238">
        <f t="shared" si="23"/>
        <v>9.2799999999999994</v>
      </c>
      <c r="AG39" s="239">
        <f t="shared" si="24"/>
        <v>9.34</v>
      </c>
      <c r="AH39" s="238">
        <f t="shared" si="25"/>
        <v>9.4</v>
      </c>
      <c r="AI39" s="239">
        <f t="shared" si="26"/>
        <v>9.4600000000000009</v>
      </c>
      <c r="AJ39" s="238">
        <f t="shared" si="27"/>
        <v>9.52</v>
      </c>
      <c r="AK39" s="239">
        <f t="shared" si="28"/>
        <v>9.59</v>
      </c>
      <c r="AL39" s="238">
        <f t="shared" si="29"/>
        <v>9.65</v>
      </c>
      <c r="AM39" s="239">
        <f t="shared" si="30"/>
        <v>9.7100000000000009</v>
      </c>
      <c r="AN39" s="320">
        <f t="shared" si="31"/>
        <v>9.77</v>
      </c>
      <c r="AO39" s="321">
        <f t="shared" si="32"/>
        <v>9.83</v>
      </c>
      <c r="AP39" s="242">
        <f t="shared" si="33"/>
        <v>9.89</v>
      </c>
      <c r="AQ39" s="239">
        <f t="shared" si="34"/>
        <v>9.9600000000000009</v>
      </c>
      <c r="AR39" s="238">
        <f t="shared" si="35"/>
        <v>10.02</v>
      </c>
      <c r="AS39" s="239">
        <f t="shared" si="36"/>
        <v>10.08</v>
      </c>
      <c r="AT39" s="242">
        <f t="shared" si="37"/>
        <v>10.14</v>
      </c>
      <c r="AU39" s="239">
        <f t="shared" si="38"/>
        <v>10.199999999999999</v>
      </c>
      <c r="AV39" s="238">
        <f t="shared" si="39"/>
        <v>10.27</v>
      </c>
      <c r="AW39" s="239">
        <f t="shared" si="40"/>
        <v>10.33</v>
      </c>
      <c r="AX39" s="320">
        <f t="shared" si="41"/>
        <v>10.39</v>
      </c>
      <c r="AY39" s="321">
        <f t="shared" si="42"/>
        <v>10.45</v>
      </c>
      <c r="AZ39" s="238">
        <f t="shared" si="43"/>
        <v>10.51</v>
      </c>
      <c r="BA39" s="239">
        <f t="shared" si="44"/>
        <v>10.57</v>
      </c>
      <c r="BB39" s="242">
        <f t="shared" si="45"/>
        <v>10.64</v>
      </c>
      <c r="BC39" s="239">
        <f t="shared" si="46"/>
        <v>10.7</v>
      </c>
      <c r="BD39" s="238">
        <f t="shared" si="47"/>
        <v>10.76</v>
      </c>
      <c r="BE39" s="239">
        <f t="shared" si="48"/>
        <v>10.82</v>
      </c>
      <c r="BF39" s="238">
        <f t="shared" si="49"/>
        <v>10.88</v>
      </c>
      <c r="BG39" s="320"/>
      <c r="BH39" s="257"/>
      <c r="BI39" s="236">
        <v>6200000</v>
      </c>
      <c r="BJ39" s="354"/>
      <c r="BK39" s="257"/>
      <c r="BL39" s="257"/>
      <c r="BM39" s="257"/>
      <c r="BN39" s="257"/>
      <c r="BO39" s="257"/>
      <c r="BP39" s="257"/>
      <c r="BQ39" s="257"/>
      <c r="BR39" s="257"/>
      <c r="BS39" s="257"/>
      <c r="BT39" s="257"/>
      <c r="BU39" s="257"/>
      <c r="BV39" s="257"/>
      <c r="BW39" s="257"/>
      <c r="BX39" s="257"/>
      <c r="BY39" s="257"/>
      <c r="BZ39" s="257"/>
      <c r="CA39" s="257"/>
      <c r="CB39" s="257"/>
      <c r="CC39" s="257"/>
      <c r="CD39" s="257"/>
      <c r="CE39" s="257"/>
      <c r="CF39" s="257"/>
      <c r="CG39" s="257"/>
      <c r="CH39" s="257"/>
      <c r="CI39" s="257"/>
      <c r="CJ39" s="257"/>
      <c r="CK39" s="257"/>
      <c r="CL39" s="257"/>
      <c r="CM39" s="257"/>
      <c r="CN39" s="257"/>
      <c r="CO39" s="257"/>
      <c r="CP39" s="257"/>
      <c r="CQ39" s="257"/>
      <c r="CR39" s="257"/>
      <c r="CS39" s="257"/>
      <c r="CT39" s="257"/>
      <c r="CU39" s="257"/>
      <c r="CV39" s="257"/>
      <c r="CW39" s="257"/>
      <c r="CX39" s="257"/>
      <c r="CY39" s="257"/>
      <c r="CZ39" s="257"/>
      <c r="DA39" s="257"/>
      <c r="DB39" s="257"/>
      <c r="DC39" s="257"/>
      <c r="DD39" s="257"/>
      <c r="DE39" s="257"/>
      <c r="DF39" s="257"/>
      <c r="DG39" s="257"/>
      <c r="DH39" s="257"/>
      <c r="DI39" s="257"/>
      <c r="DJ39" s="257"/>
      <c r="DK39" s="257"/>
      <c r="DL39" s="257"/>
      <c r="DM39" s="257"/>
      <c r="DN39" s="257"/>
      <c r="DO39" s="257"/>
      <c r="DP39" s="257"/>
      <c r="DQ39" s="257"/>
      <c r="DR39" s="257"/>
      <c r="DS39" s="257"/>
      <c r="DT39" s="257"/>
      <c r="DU39" s="257"/>
      <c r="DV39" s="257"/>
      <c r="DW39" s="257"/>
      <c r="DX39" s="257"/>
      <c r="DY39" s="257"/>
      <c r="DZ39" s="257"/>
      <c r="EA39" s="257"/>
      <c r="EB39" s="257"/>
      <c r="EC39" s="257"/>
      <c r="ED39" s="257"/>
      <c r="EE39" s="257"/>
      <c r="EF39" s="257"/>
      <c r="EG39" s="257"/>
      <c r="EH39" s="257"/>
      <c r="EI39" s="257"/>
      <c r="EJ39" s="257"/>
      <c r="EK39" s="257"/>
      <c r="EL39" s="257"/>
      <c r="EM39" s="257"/>
      <c r="EN39" s="257"/>
      <c r="EO39" s="257"/>
      <c r="EP39" s="257"/>
      <c r="EQ39" s="257"/>
      <c r="ER39" s="257"/>
      <c r="ES39" s="257"/>
      <c r="ET39" s="257"/>
      <c r="EU39" s="257"/>
      <c r="EV39" s="257"/>
      <c r="EW39" s="257"/>
      <c r="EX39" s="257"/>
      <c r="EY39" s="257"/>
      <c r="EZ39" s="257"/>
      <c r="FA39" s="257"/>
      <c r="FB39" s="257"/>
      <c r="FC39" s="257"/>
      <c r="FD39" s="257"/>
      <c r="FE39" s="257"/>
      <c r="FF39" s="257"/>
      <c r="FG39" s="257"/>
      <c r="FH39" s="257"/>
      <c r="FI39" s="257"/>
      <c r="FJ39" s="257"/>
      <c r="FK39" s="257"/>
      <c r="FL39" s="257"/>
      <c r="FM39" s="257"/>
      <c r="FN39" s="257"/>
      <c r="FO39" s="257"/>
      <c r="FP39" s="257"/>
      <c r="FQ39" s="257"/>
      <c r="FR39" s="257"/>
      <c r="FS39" s="257"/>
      <c r="FT39" s="257"/>
      <c r="FU39" s="257"/>
      <c r="FV39" s="257"/>
      <c r="FW39" s="257"/>
      <c r="FX39" s="257"/>
      <c r="FY39" s="257"/>
      <c r="FZ39" s="257"/>
      <c r="GA39" s="257"/>
      <c r="GB39" s="257"/>
      <c r="GC39" s="257"/>
      <c r="GD39" s="257"/>
      <c r="GE39" s="257"/>
      <c r="GF39" s="257"/>
      <c r="GG39" s="257"/>
      <c r="GH39" s="257"/>
      <c r="GI39" s="257"/>
      <c r="GJ39" s="257"/>
      <c r="GK39" s="257"/>
      <c r="GL39" s="257"/>
      <c r="GM39" s="257"/>
      <c r="GN39" s="257"/>
      <c r="GO39" s="257"/>
      <c r="GP39" s="257"/>
      <c r="GQ39" s="257"/>
      <c r="GR39" s="257"/>
      <c r="GS39" s="257"/>
      <c r="GT39" s="257"/>
      <c r="GU39" s="257"/>
      <c r="GV39" s="257"/>
      <c r="GW39" s="257"/>
      <c r="GX39" s="257"/>
      <c r="GY39" s="257"/>
      <c r="GZ39" s="257"/>
      <c r="HA39" s="257"/>
      <c r="HB39" s="257"/>
      <c r="HC39" s="257"/>
      <c r="HD39" s="257"/>
      <c r="HE39" s="257"/>
      <c r="HF39" s="257"/>
      <c r="HG39" s="257"/>
      <c r="HH39" s="257"/>
      <c r="HI39" s="257"/>
      <c r="HJ39" s="257"/>
      <c r="HK39" s="257"/>
      <c r="HL39" s="257"/>
      <c r="HM39" s="257"/>
      <c r="HN39" s="257"/>
      <c r="HO39" s="257"/>
      <c r="HP39" s="257"/>
      <c r="HQ39" s="257"/>
      <c r="HR39" s="257"/>
      <c r="HS39" s="257"/>
      <c r="HT39" s="257"/>
      <c r="HU39" s="257"/>
      <c r="HV39" s="257"/>
      <c r="HW39" s="257"/>
      <c r="HX39" s="257"/>
      <c r="HY39" s="257"/>
      <c r="HZ39" s="257"/>
      <c r="IA39" s="257"/>
      <c r="IB39" s="257"/>
      <c r="IC39" s="257"/>
      <c r="ID39" s="257"/>
      <c r="IE39" s="257"/>
      <c r="IF39" s="257"/>
      <c r="IG39" s="257"/>
      <c r="IH39" s="257"/>
      <c r="II39" s="257"/>
      <c r="IJ39" s="257"/>
      <c r="IK39" s="257"/>
      <c r="IL39" s="257"/>
      <c r="IM39" s="257"/>
      <c r="IN39" s="257"/>
      <c r="IO39" s="257"/>
      <c r="IP39" s="257"/>
      <c r="IQ39" s="257"/>
      <c r="IR39" s="257"/>
      <c r="IS39" s="257"/>
      <c r="IT39" s="257"/>
      <c r="IU39" s="257"/>
      <c r="IV39" s="257"/>
    </row>
    <row r="40" spans="1:256" ht="15" x14ac:dyDescent="0.25">
      <c r="A40" s="200">
        <v>52</v>
      </c>
      <c r="B40" s="201">
        <f t="shared" si="50"/>
        <v>1.288</v>
      </c>
      <c r="C40" s="202">
        <v>8.0000000000000002E-3</v>
      </c>
      <c r="D40" s="203"/>
      <c r="E40" s="354"/>
      <c r="F40" s="245">
        <v>6400000</v>
      </c>
      <c r="G40" s="237">
        <f t="shared" si="51"/>
        <v>7.67</v>
      </c>
      <c r="H40" s="238">
        <f t="shared" si="52"/>
        <v>7.73</v>
      </c>
      <c r="I40" s="239">
        <f t="shared" si="0"/>
        <v>7.79</v>
      </c>
      <c r="J40" s="320">
        <f t="shared" si="1"/>
        <v>7.85</v>
      </c>
      <c r="K40" s="321">
        <f t="shared" si="2"/>
        <v>7.92</v>
      </c>
      <c r="L40" s="238">
        <f t="shared" si="3"/>
        <v>7.98</v>
      </c>
      <c r="M40" s="239">
        <f t="shared" si="4"/>
        <v>7.85</v>
      </c>
      <c r="N40" s="238">
        <f t="shared" si="5"/>
        <v>8.1</v>
      </c>
      <c r="O40" s="239">
        <f t="shared" si="6"/>
        <v>8.2200000000000006</v>
      </c>
      <c r="P40" s="238">
        <f t="shared" si="7"/>
        <v>8.2200000000000006</v>
      </c>
      <c r="Q40" s="239">
        <f t="shared" si="8"/>
        <v>8.2799999999999994</v>
      </c>
      <c r="R40" s="238">
        <f t="shared" si="9"/>
        <v>8.34</v>
      </c>
      <c r="S40" s="239">
        <f t="shared" si="10"/>
        <v>8.41</v>
      </c>
      <c r="T40" s="320">
        <f t="shared" si="11"/>
        <v>8.4700000000000006</v>
      </c>
      <c r="U40" s="321">
        <f t="shared" si="12"/>
        <v>8.5299999999999994</v>
      </c>
      <c r="V40" s="238">
        <f t="shared" si="13"/>
        <v>8.59</v>
      </c>
      <c r="W40" s="239">
        <f t="shared" si="14"/>
        <v>8.65</v>
      </c>
      <c r="X40" s="242">
        <f t="shared" si="15"/>
        <v>8.7100000000000009</v>
      </c>
      <c r="Y40" s="239">
        <f t="shared" si="16"/>
        <v>8.77</v>
      </c>
      <c r="Z40" s="238">
        <f t="shared" si="17"/>
        <v>8.84</v>
      </c>
      <c r="AA40" s="239">
        <f t="shared" si="18"/>
        <v>8.9</v>
      </c>
      <c r="AB40" s="238">
        <f t="shared" si="19"/>
        <v>8.9600000000000009</v>
      </c>
      <c r="AC40" s="239">
        <f t="shared" si="20"/>
        <v>9.02</v>
      </c>
      <c r="AD40" s="320">
        <f t="shared" si="21"/>
        <v>9.08</v>
      </c>
      <c r="AE40" s="321">
        <f t="shared" si="22"/>
        <v>9.14</v>
      </c>
      <c r="AF40" s="238">
        <f t="shared" si="23"/>
        <v>9.1999999999999993</v>
      </c>
      <c r="AG40" s="239">
        <f t="shared" si="24"/>
        <v>9.27</v>
      </c>
      <c r="AH40" s="238">
        <f t="shared" si="25"/>
        <v>9.33</v>
      </c>
      <c r="AI40" s="239">
        <f t="shared" si="26"/>
        <v>9.39</v>
      </c>
      <c r="AJ40" s="238">
        <f t="shared" si="27"/>
        <v>9.4499999999999993</v>
      </c>
      <c r="AK40" s="239">
        <f t="shared" si="28"/>
        <v>9.51</v>
      </c>
      <c r="AL40" s="238">
        <f t="shared" si="29"/>
        <v>9.57</v>
      </c>
      <c r="AM40" s="239">
        <f t="shared" si="30"/>
        <v>9.6300000000000008</v>
      </c>
      <c r="AN40" s="320">
        <f t="shared" si="31"/>
        <v>9.69</v>
      </c>
      <c r="AO40" s="321">
        <f t="shared" si="32"/>
        <v>9.76</v>
      </c>
      <c r="AP40" s="242">
        <f t="shared" si="33"/>
        <v>9.82</v>
      </c>
      <c r="AQ40" s="239">
        <f t="shared" si="34"/>
        <v>9.8800000000000008</v>
      </c>
      <c r="AR40" s="238">
        <f t="shared" si="35"/>
        <v>9.94</v>
      </c>
      <c r="AS40" s="239">
        <f t="shared" si="36"/>
        <v>10</v>
      </c>
      <c r="AT40" s="242">
        <f t="shared" si="37"/>
        <v>10.06</v>
      </c>
      <c r="AU40" s="239">
        <f t="shared" si="38"/>
        <v>10.119999999999999</v>
      </c>
      <c r="AV40" s="238">
        <f t="shared" si="39"/>
        <v>10.19</v>
      </c>
      <c r="AW40" s="239">
        <f t="shared" si="40"/>
        <v>10.25</v>
      </c>
      <c r="AX40" s="320">
        <f t="shared" si="41"/>
        <v>10.31</v>
      </c>
      <c r="AY40" s="321">
        <f t="shared" si="42"/>
        <v>10.37</v>
      </c>
      <c r="AZ40" s="238">
        <f t="shared" si="43"/>
        <v>10.43</v>
      </c>
      <c r="BA40" s="239">
        <f t="shared" si="44"/>
        <v>10.49</v>
      </c>
      <c r="BB40" s="242">
        <f t="shared" si="45"/>
        <v>10.55</v>
      </c>
      <c r="BC40" s="239">
        <f t="shared" si="46"/>
        <v>10.62</v>
      </c>
      <c r="BD40" s="238">
        <f t="shared" si="47"/>
        <v>10.68</v>
      </c>
      <c r="BE40" s="239">
        <f t="shared" si="48"/>
        <v>10.74</v>
      </c>
      <c r="BF40" s="238">
        <f t="shared" si="49"/>
        <v>10.8</v>
      </c>
      <c r="BG40" s="320"/>
      <c r="BH40" s="257"/>
      <c r="BI40" s="245">
        <v>6400000</v>
      </c>
      <c r="BJ40" s="354"/>
      <c r="BK40" s="257"/>
      <c r="BL40" s="257"/>
      <c r="BM40" s="257"/>
      <c r="BN40" s="257"/>
      <c r="BO40" s="257"/>
      <c r="BP40" s="257"/>
      <c r="BQ40" s="257"/>
      <c r="BR40" s="257"/>
      <c r="BS40" s="257"/>
      <c r="BT40" s="257"/>
      <c r="BU40" s="257"/>
      <c r="BV40" s="257"/>
      <c r="BW40" s="257"/>
      <c r="BX40" s="257"/>
      <c r="BY40" s="257"/>
      <c r="BZ40" s="257"/>
      <c r="CA40" s="257"/>
      <c r="CB40" s="257"/>
      <c r="CC40" s="257"/>
      <c r="CD40" s="257"/>
      <c r="CE40" s="257"/>
      <c r="CF40" s="257"/>
      <c r="CG40" s="257"/>
      <c r="CH40" s="257"/>
      <c r="CI40" s="257"/>
      <c r="CJ40" s="257"/>
      <c r="CK40" s="257"/>
      <c r="CL40" s="257"/>
      <c r="CM40" s="257"/>
      <c r="CN40" s="257"/>
      <c r="CO40" s="257"/>
      <c r="CP40" s="257"/>
      <c r="CQ40" s="257"/>
      <c r="CR40" s="257"/>
      <c r="CS40" s="257"/>
      <c r="CT40" s="257"/>
      <c r="CU40" s="257"/>
      <c r="CV40" s="257"/>
      <c r="CW40" s="257"/>
      <c r="CX40" s="257"/>
      <c r="CY40" s="257"/>
      <c r="CZ40" s="257"/>
      <c r="DA40" s="257"/>
      <c r="DB40" s="257"/>
      <c r="DC40" s="257"/>
      <c r="DD40" s="257"/>
      <c r="DE40" s="257"/>
      <c r="DF40" s="257"/>
      <c r="DG40" s="257"/>
      <c r="DH40" s="257"/>
      <c r="DI40" s="257"/>
      <c r="DJ40" s="257"/>
      <c r="DK40" s="257"/>
      <c r="DL40" s="257"/>
      <c r="DM40" s="257"/>
      <c r="DN40" s="257"/>
      <c r="DO40" s="257"/>
      <c r="DP40" s="257"/>
      <c r="DQ40" s="257"/>
      <c r="DR40" s="257"/>
      <c r="DS40" s="257"/>
      <c r="DT40" s="257"/>
      <c r="DU40" s="257"/>
      <c r="DV40" s="257"/>
      <c r="DW40" s="257"/>
      <c r="DX40" s="257"/>
      <c r="DY40" s="257"/>
      <c r="DZ40" s="257"/>
      <c r="EA40" s="257"/>
      <c r="EB40" s="257"/>
      <c r="EC40" s="257"/>
      <c r="ED40" s="257"/>
      <c r="EE40" s="257"/>
      <c r="EF40" s="257"/>
      <c r="EG40" s="257"/>
      <c r="EH40" s="257"/>
      <c r="EI40" s="257"/>
      <c r="EJ40" s="257"/>
      <c r="EK40" s="257"/>
      <c r="EL40" s="257"/>
      <c r="EM40" s="257"/>
      <c r="EN40" s="257"/>
      <c r="EO40" s="257"/>
      <c r="EP40" s="257"/>
      <c r="EQ40" s="257"/>
      <c r="ER40" s="257"/>
      <c r="ES40" s="257"/>
      <c r="ET40" s="257"/>
      <c r="EU40" s="257"/>
      <c r="EV40" s="257"/>
      <c r="EW40" s="257"/>
      <c r="EX40" s="257"/>
      <c r="EY40" s="257"/>
      <c r="EZ40" s="257"/>
      <c r="FA40" s="257"/>
      <c r="FB40" s="257"/>
      <c r="FC40" s="257"/>
      <c r="FD40" s="257"/>
      <c r="FE40" s="257"/>
      <c r="FF40" s="257"/>
      <c r="FG40" s="257"/>
      <c r="FH40" s="257"/>
      <c r="FI40" s="257"/>
      <c r="FJ40" s="257"/>
      <c r="FK40" s="257"/>
      <c r="FL40" s="257"/>
      <c r="FM40" s="257"/>
      <c r="FN40" s="257"/>
      <c r="FO40" s="257"/>
      <c r="FP40" s="257"/>
      <c r="FQ40" s="257"/>
      <c r="FR40" s="257"/>
      <c r="FS40" s="257"/>
      <c r="FT40" s="257"/>
      <c r="FU40" s="257"/>
      <c r="FV40" s="257"/>
      <c r="FW40" s="257"/>
      <c r="FX40" s="257"/>
      <c r="FY40" s="257"/>
      <c r="FZ40" s="257"/>
      <c r="GA40" s="257"/>
      <c r="GB40" s="257"/>
      <c r="GC40" s="257"/>
      <c r="GD40" s="257"/>
      <c r="GE40" s="257"/>
      <c r="GF40" s="257"/>
      <c r="GG40" s="257"/>
      <c r="GH40" s="257"/>
      <c r="GI40" s="257"/>
      <c r="GJ40" s="257"/>
      <c r="GK40" s="257"/>
      <c r="GL40" s="257"/>
      <c r="GM40" s="257"/>
      <c r="GN40" s="257"/>
      <c r="GO40" s="257"/>
      <c r="GP40" s="257"/>
      <c r="GQ40" s="257"/>
      <c r="GR40" s="257"/>
      <c r="GS40" s="257"/>
      <c r="GT40" s="257"/>
      <c r="GU40" s="257"/>
      <c r="GV40" s="257"/>
      <c r="GW40" s="257"/>
      <c r="GX40" s="257"/>
      <c r="GY40" s="257"/>
      <c r="GZ40" s="257"/>
      <c r="HA40" s="257"/>
      <c r="HB40" s="257"/>
      <c r="HC40" s="257"/>
      <c r="HD40" s="257"/>
      <c r="HE40" s="257"/>
      <c r="HF40" s="257"/>
      <c r="HG40" s="257"/>
      <c r="HH40" s="257"/>
      <c r="HI40" s="257"/>
      <c r="HJ40" s="257"/>
      <c r="HK40" s="257"/>
      <c r="HL40" s="257"/>
      <c r="HM40" s="257"/>
      <c r="HN40" s="257"/>
      <c r="HO40" s="257"/>
      <c r="HP40" s="257"/>
      <c r="HQ40" s="257"/>
      <c r="HR40" s="257"/>
      <c r="HS40" s="257"/>
      <c r="HT40" s="257"/>
      <c r="HU40" s="257"/>
      <c r="HV40" s="257"/>
      <c r="HW40" s="257"/>
      <c r="HX40" s="257"/>
      <c r="HY40" s="257"/>
      <c r="HZ40" s="257"/>
      <c r="IA40" s="257"/>
      <c r="IB40" s="257"/>
      <c r="IC40" s="257"/>
      <c r="ID40" s="257"/>
      <c r="IE40" s="257"/>
      <c r="IF40" s="257"/>
      <c r="IG40" s="257"/>
      <c r="IH40" s="257"/>
      <c r="II40" s="257"/>
      <c r="IJ40" s="257"/>
      <c r="IK40" s="257"/>
      <c r="IL40" s="257"/>
      <c r="IM40" s="257"/>
      <c r="IN40" s="257"/>
      <c r="IO40" s="257"/>
      <c r="IP40" s="257"/>
      <c r="IQ40" s="257"/>
      <c r="IR40" s="257"/>
      <c r="IS40" s="257"/>
      <c r="IT40" s="257"/>
      <c r="IU40" s="257"/>
      <c r="IV40" s="257"/>
    </row>
    <row r="41" spans="1:256" ht="15" x14ac:dyDescent="0.25">
      <c r="A41" s="214">
        <v>53</v>
      </c>
      <c r="B41" s="215">
        <f t="shared" si="50"/>
        <v>1.296</v>
      </c>
      <c r="C41" s="202">
        <v>8.0000000000000002E-3</v>
      </c>
      <c r="D41" s="203"/>
      <c r="E41" s="354"/>
      <c r="F41" s="236">
        <v>6600000</v>
      </c>
      <c r="G41" s="237">
        <f t="shared" si="51"/>
        <v>7.62</v>
      </c>
      <c r="H41" s="238">
        <f t="shared" si="52"/>
        <v>7.68</v>
      </c>
      <c r="I41" s="239">
        <f t="shared" si="0"/>
        <v>7.74</v>
      </c>
      <c r="J41" s="320">
        <f t="shared" si="1"/>
        <v>7.8</v>
      </c>
      <c r="K41" s="321">
        <f t="shared" si="2"/>
        <v>7.86</v>
      </c>
      <c r="L41" s="238">
        <f t="shared" si="3"/>
        <v>7.92</v>
      </c>
      <c r="M41" s="239">
        <f t="shared" si="4"/>
        <v>7.8</v>
      </c>
      <c r="N41" s="238">
        <f t="shared" si="5"/>
        <v>8.0500000000000007</v>
      </c>
      <c r="O41" s="239">
        <f t="shared" si="6"/>
        <v>8.17</v>
      </c>
      <c r="P41" s="238">
        <f t="shared" si="7"/>
        <v>8.17</v>
      </c>
      <c r="Q41" s="239">
        <f t="shared" si="8"/>
        <v>8.23</v>
      </c>
      <c r="R41" s="238">
        <f t="shared" si="9"/>
        <v>8.2899999999999991</v>
      </c>
      <c r="S41" s="239">
        <f t="shared" si="10"/>
        <v>8.35</v>
      </c>
      <c r="T41" s="320">
        <f t="shared" si="11"/>
        <v>8.41</v>
      </c>
      <c r="U41" s="321">
        <f t="shared" si="12"/>
        <v>8.4700000000000006</v>
      </c>
      <c r="V41" s="238">
        <f t="shared" si="13"/>
        <v>8.5299999999999994</v>
      </c>
      <c r="W41" s="239">
        <f t="shared" si="14"/>
        <v>8.6</v>
      </c>
      <c r="X41" s="242">
        <f t="shared" si="15"/>
        <v>8.66</v>
      </c>
      <c r="Y41" s="239">
        <f t="shared" si="16"/>
        <v>8.7200000000000006</v>
      </c>
      <c r="Z41" s="238">
        <f t="shared" si="17"/>
        <v>8.7799999999999994</v>
      </c>
      <c r="AA41" s="239">
        <f t="shared" si="18"/>
        <v>8.84</v>
      </c>
      <c r="AB41" s="238">
        <f t="shared" si="19"/>
        <v>8.9</v>
      </c>
      <c r="AC41" s="239">
        <f t="shared" si="20"/>
        <v>8.9600000000000009</v>
      </c>
      <c r="AD41" s="320">
        <f t="shared" si="21"/>
        <v>9.02</v>
      </c>
      <c r="AE41" s="321">
        <f t="shared" si="22"/>
        <v>9.08</v>
      </c>
      <c r="AF41" s="238">
        <f t="shared" si="23"/>
        <v>9.14</v>
      </c>
      <c r="AG41" s="239">
        <f t="shared" si="24"/>
        <v>9.1999999999999993</v>
      </c>
      <c r="AH41" s="238">
        <f t="shared" si="25"/>
        <v>9.27</v>
      </c>
      <c r="AI41" s="239">
        <f t="shared" si="26"/>
        <v>9.33</v>
      </c>
      <c r="AJ41" s="238">
        <f t="shared" si="27"/>
        <v>9.39</v>
      </c>
      <c r="AK41" s="239">
        <f t="shared" si="28"/>
        <v>9.4499999999999993</v>
      </c>
      <c r="AL41" s="238">
        <f t="shared" si="29"/>
        <v>9.51</v>
      </c>
      <c r="AM41" s="239">
        <f t="shared" si="30"/>
        <v>9.57</v>
      </c>
      <c r="AN41" s="320">
        <f t="shared" si="31"/>
        <v>9.6300000000000008</v>
      </c>
      <c r="AO41" s="321">
        <f t="shared" si="32"/>
        <v>9.69</v>
      </c>
      <c r="AP41" s="242">
        <f t="shared" si="33"/>
        <v>9.75</v>
      </c>
      <c r="AQ41" s="239">
        <f t="shared" si="34"/>
        <v>9.81</v>
      </c>
      <c r="AR41" s="238">
        <f t="shared" si="35"/>
        <v>9.8800000000000008</v>
      </c>
      <c r="AS41" s="239">
        <f t="shared" si="36"/>
        <v>9.94</v>
      </c>
      <c r="AT41" s="242">
        <f t="shared" si="37"/>
        <v>10</v>
      </c>
      <c r="AU41" s="239">
        <f t="shared" si="38"/>
        <v>10.06</v>
      </c>
      <c r="AV41" s="238">
        <f t="shared" si="39"/>
        <v>10.119999999999999</v>
      </c>
      <c r="AW41" s="239">
        <f t="shared" si="40"/>
        <v>10.18</v>
      </c>
      <c r="AX41" s="320">
        <f t="shared" si="41"/>
        <v>10.24</v>
      </c>
      <c r="AY41" s="321">
        <f t="shared" si="42"/>
        <v>10.3</v>
      </c>
      <c r="AZ41" s="238">
        <f t="shared" si="43"/>
        <v>10.36</v>
      </c>
      <c r="BA41" s="239">
        <f t="shared" si="44"/>
        <v>10.42</v>
      </c>
      <c r="BB41" s="242">
        <f t="shared" si="45"/>
        <v>10.49</v>
      </c>
      <c r="BC41" s="239">
        <f t="shared" si="46"/>
        <v>10.55</v>
      </c>
      <c r="BD41" s="238">
        <f t="shared" si="47"/>
        <v>10.61</v>
      </c>
      <c r="BE41" s="239">
        <f t="shared" si="48"/>
        <v>10.67</v>
      </c>
      <c r="BF41" s="238">
        <f t="shared" si="49"/>
        <v>10.73</v>
      </c>
      <c r="BG41" s="320"/>
      <c r="BH41" s="257"/>
      <c r="BI41" s="236">
        <v>6600000</v>
      </c>
      <c r="BJ41" s="354"/>
      <c r="BK41" s="257"/>
      <c r="BL41" s="257"/>
      <c r="BM41" s="257"/>
      <c r="BN41" s="257"/>
      <c r="BO41" s="257"/>
      <c r="BP41" s="257"/>
      <c r="BQ41" s="257"/>
      <c r="BR41" s="257"/>
      <c r="BS41" s="257"/>
      <c r="BT41" s="257"/>
      <c r="BU41" s="257"/>
      <c r="BV41" s="257"/>
      <c r="BW41" s="257"/>
      <c r="BX41" s="257"/>
      <c r="BY41" s="257"/>
      <c r="BZ41" s="257"/>
      <c r="CA41" s="257"/>
      <c r="CB41" s="257"/>
      <c r="CC41" s="257"/>
      <c r="CD41" s="257"/>
      <c r="CE41" s="257"/>
      <c r="CF41" s="257"/>
      <c r="CG41" s="257"/>
      <c r="CH41" s="257"/>
      <c r="CI41" s="257"/>
      <c r="CJ41" s="257"/>
      <c r="CK41" s="257"/>
      <c r="CL41" s="257"/>
      <c r="CM41" s="257"/>
      <c r="CN41" s="257"/>
      <c r="CO41" s="257"/>
      <c r="CP41" s="257"/>
      <c r="CQ41" s="257"/>
      <c r="CR41" s="257"/>
      <c r="CS41" s="257"/>
      <c r="CT41" s="257"/>
      <c r="CU41" s="257"/>
      <c r="CV41" s="257"/>
      <c r="CW41" s="257"/>
      <c r="CX41" s="257"/>
      <c r="CY41" s="257"/>
      <c r="CZ41" s="257"/>
      <c r="DA41" s="257"/>
      <c r="DB41" s="257"/>
      <c r="DC41" s="257"/>
      <c r="DD41" s="257"/>
      <c r="DE41" s="257"/>
      <c r="DF41" s="257"/>
      <c r="DG41" s="257"/>
      <c r="DH41" s="257"/>
      <c r="DI41" s="257"/>
      <c r="DJ41" s="257"/>
      <c r="DK41" s="257"/>
      <c r="DL41" s="257"/>
      <c r="DM41" s="257"/>
      <c r="DN41" s="257"/>
      <c r="DO41" s="257"/>
      <c r="DP41" s="257"/>
      <c r="DQ41" s="257"/>
      <c r="DR41" s="257"/>
      <c r="DS41" s="257"/>
      <c r="DT41" s="257"/>
      <c r="DU41" s="257"/>
      <c r="DV41" s="257"/>
      <c r="DW41" s="257"/>
      <c r="DX41" s="257"/>
      <c r="DY41" s="257"/>
      <c r="DZ41" s="257"/>
      <c r="EA41" s="257"/>
      <c r="EB41" s="257"/>
      <c r="EC41" s="257"/>
      <c r="ED41" s="257"/>
      <c r="EE41" s="257"/>
      <c r="EF41" s="257"/>
      <c r="EG41" s="257"/>
      <c r="EH41" s="257"/>
      <c r="EI41" s="257"/>
      <c r="EJ41" s="257"/>
      <c r="EK41" s="257"/>
      <c r="EL41" s="257"/>
      <c r="EM41" s="257"/>
      <c r="EN41" s="257"/>
      <c r="EO41" s="257"/>
      <c r="EP41" s="257"/>
      <c r="EQ41" s="257"/>
      <c r="ER41" s="257"/>
      <c r="ES41" s="257"/>
      <c r="ET41" s="257"/>
      <c r="EU41" s="257"/>
      <c r="EV41" s="257"/>
      <c r="EW41" s="257"/>
      <c r="EX41" s="257"/>
      <c r="EY41" s="257"/>
      <c r="EZ41" s="257"/>
      <c r="FA41" s="257"/>
      <c r="FB41" s="257"/>
      <c r="FC41" s="257"/>
      <c r="FD41" s="257"/>
      <c r="FE41" s="257"/>
      <c r="FF41" s="257"/>
      <c r="FG41" s="257"/>
      <c r="FH41" s="257"/>
      <c r="FI41" s="257"/>
      <c r="FJ41" s="257"/>
      <c r="FK41" s="257"/>
      <c r="FL41" s="257"/>
      <c r="FM41" s="257"/>
      <c r="FN41" s="257"/>
      <c r="FO41" s="257"/>
      <c r="FP41" s="257"/>
      <c r="FQ41" s="257"/>
      <c r="FR41" s="257"/>
      <c r="FS41" s="257"/>
      <c r="FT41" s="257"/>
      <c r="FU41" s="257"/>
      <c r="FV41" s="257"/>
      <c r="FW41" s="257"/>
      <c r="FX41" s="257"/>
      <c r="FY41" s="257"/>
      <c r="FZ41" s="257"/>
      <c r="GA41" s="257"/>
      <c r="GB41" s="257"/>
      <c r="GC41" s="257"/>
      <c r="GD41" s="257"/>
      <c r="GE41" s="257"/>
      <c r="GF41" s="257"/>
      <c r="GG41" s="257"/>
      <c r="GH41" s="257"/>
      <c r="GI41" s="257"/>
      <c r="GJ41" s="257"/>
      <c r="GK41" s="257"/>
      <c r="GL41" s="257"/>
      <c r="GM41" s="257"/>
      <c r="GN41" s="257"/>
      <c r="GO41" s="257"/>
      <c r="GP41" s="257"/>
      <c r="GQ41" s="257"/>
      <c r="GR41" s="257"/>
      <c r="GS41" s="257"/>
      <c r="GT41" s="257"/>
      <c r="GU41" s="257"/>
      <c r="GV41" s="257"/>
      <c r="GW41" s="257"/>
      <c r="GX41" s="257"/>
      <c r="GY41" s="257"/>
      <c r="GZ41" s="257"/>
      <c r="HA41" s="257"/>
      <c r="HB41" s="257"/>
      <c r="HC41" s="257"/>
      <c r="HD41" s="257"/>
      <c r="HE41" s="257"/>
      <c r="HF41" s="257"/>
      <c r="HG41" s="257"/>
      <c r="HH41" s="257"/>
      <c r="HI41" s="257"/>
      <c r="HJ41" s="257"/>
      <c r="HK41" s="257"/>
      <c r="HL41" s="257"/>
      <c r="HM41" s="257"/>
      <c r="HN41" s="257"/>
      <c r="HO41" s="257"/>
      <c r="HP41" s="257"/>
      <c r="HQ41" s="257"/>
      <c r="HR41" s="257"/>
      <c r="HS41" s="257"/>
      <c r="HT41" s="257"/>
      <c r="HU41" s="257"/>
      <c r="HV41" s="257"/>
      <c r="HW41" s="257"/>
      <c r="HX41" s="257"/>
      <c r="HY41" s="257"/>
      <c r="HZ41" s="257"/>
      <c r="IA41" s="257"/>
      <c r="IB41" s="257"/>
      <c r="IC41" s="257"/>
      <c r="ID41" s="257"/>
      <c r="IE41" s="257"/>
      <c r="IF41" s="257"/>
      <c r="IG41" s="257"/>
      <c r="IH41" s="257"/>
      <c r="II41" s="257"/>
      <c r="IJ41" s="257"/>
      <c r="IK41" s="257"/>
      <c r="IL41" s="257"/>
      <c r="IM41" s="257"/>
      <c r="IN41" s="257"/>
      <c r="IO41" s="257"/>
      <c r="IP41" s="257"/>
      <c r="IQ41" s="257"/>
      <c r="IR41" s="257"/>
      <c r="IS41" s="257"/>
      <c r="IT41" s="257"/>
      <c r="IU41" s="257"/>
      <c r="IV41" s="257"/>
    </row>
    <row r="42" spans="1:256" ht="15" x14ac:dyDescent="0.25">
      <c r="A42" s="200">
        <v>54</v>
      </c>
      <c r="B42" s="201">
        <f t="shared" si="50"/>
        <v>1.304</v>
      </c>
      <c r="C42" s="202">
        <v>8.0000000000000002E-3</v>
      </c>
      <c r="D42" s="203"/>
      <c r="E42" s="354"/>
      <c r="F42" s="245">
        <v>6800000</v>
      </c>
      <c r="G42" s="237">
        <f t="shared" si="51"/>
        <v>7.57</v>
      </c>
      <c r="H42" s="238">
        <f t="shared" si="52"/>
        <v>7.63</v>
      </c>
      <c r="I42" s="239">
        <f t="shared" si="0"/>
        <v>7.69</v>
      </c>
      <c r="J42" s="320">
        <f t="shared" si="1"/>
        <v>7.75</v>
      </c>
      <c r="K42" s="321">
        <f t="shared" si="2"/>
        <v>7.81</v>
      </c>
      <c r="L42" s="238">
        <f t="shared" si="3"/>
        <v>7.87</v>
      </c>
      <c r="M42" s="239">
        <f t="shared" si="4"/>
        <v>7.75</v>
      </c>
      <c r="N42" s="238">
        <f t="shared" si="5"/>
        <v>7.99</v>
      </c>
      <c r="O42" s="239">
        <f t="shared" si="6"/>
        <v>8.1199999999999992</v>
      </c>
      <c r="P42" s="238">
        <f t="shared" si="7"/>
        <v>8.1199999999999992</v>
      </c>
      <c r="Q42" s="239">
        <f t="shared" si="8"/>
        <v>8.18</v>
      </c>
      <c r="R42" s="238">
        <f t="shared" si="9"/>
        <v>8.24</v>
      </c>
      <c r="S42" s="239">
        <f t="shared" si="10"/>
        <v>8.3000000000000007</v>
      </c>
      <c r="T42" s="320">
        <f t="shared" si="11"/>
        <v>8.36</v>
      </c>
      <c r="U42" s="321">
        <f t="shared" si="12"/>
        <v>8.42</v>
      </c>
      <c r="V42" s="238">
        <f t="shared" si="13"/>
        <v>8.48</v>
      </c>
      <c r="W42" s="239">
        <f t="shared" si="14"/>
        <v>8.5399999999999991</v>
      </c>
      <c r="X42" s="242">
        <f t="shared" si="15"/>
        <v>8.6</v>
      </c>
      <c r="Y42" s="239">
        <f t="shared" si="16"/>
        <v>8.66</v>
      </c>
      <c r="Z42" s="238">
        <f t="shared" si="17"/>
        <v>8.7200000000000006</v>
      </c>
      <c r="AA42" s="239">
        <f t="shared" si="18"/>
        <v>8.7799999999999994</v>
      </c>
      <c r="AB42" s="238">
        <f t="shared" si="19"/>
        <v>8.84</v>
      </c>
      <c r="AC42" s="239">
        <f t="shared" si="20"/>
        <v>8.9</v>
      </c>
      <c r="AD42" s="320">
        <f t="shared" si="21"/>
        <v>8.9600000000000009</v>
      </c>
      <c r="AE42" s="321">
        <f t="shared" si="22"/>
        <v>9.02</v>
      </c>
      <c r="AF42" s="238">
        <f t="shared" si="23"/>
        <v>9.08</v>
      </c>
      <c r="AG42" s="239">
        <f t="shared" si="24"/>
        <v>9.14</v>
      </c>
      <c r="AH42" s="238">
        <f t="shared" si="25"/>
        <v>9.2100000000000009</v>
      </c>
      <c r="AI42" s="239">
        <f t="shared" si="26"/>
        <v>9.27</v>
      </c>
      <c r="AJ42" s="238">
        <f t="shared" si="27"/>
        <v>9.33</v>
      </c>
      <c r="AK42" s="239">
        <f t="shared" si="28"/>
        <v>9.39</v>
      </c>
      <c r="AL42" s="238">
        <f t="shared" si="29"/>
        <v>9.4499999999999993</v>
      </c>
      <c r="AM42" s="239">
        <f t="shared" si="30"/>
        <v>9.51</v>
      </c>
      <c r="AN42" s="320">
        <f t="shared" si="31"/>
        <v>9.57</v>
      </c>
      <c r="AO42" s="321">
        <f t="shared" si="32"/>
        <v>9.6300000000000008</v>
      </c>
      <c r="AP42" s="242">
        <f t="shared" si="33"/>
        <v>9.69</v>
      </c>
      <c r="AQ42" s="239">
        <f t="shared" si="34"/>
        <v>9.75</v>
      </c>
      <c r="AR42" s="238">
        <f t="shared" si="35"/>
        <v>9.81</v>
      </c>
      <c r="AS42" s="239">
        <f t="shared" si="36"/>
        <v>9.8699999999999992</v>
      </c>
      <c r="AT42" s="242">
        <f t="shared" si="37"/>
        <v>9.93</v>
      </c>
      <c r="AU42" s="239">
        <f t="shared" si="38"/>
        <v>9.99</v>
      </c>
      <c r="AV42" s="238">
        <f t="shared" si="39"/>
        <v>10.050000000000001</v>
      </c>
      <c r="AW42" s="239">
        <f t="shared" si="40"/>
        <v>10.11</v>
      </c>
      <c r="AX42" s="320">
        <f t="shared" si="41"/>
        <v>10.17</v>
      </c>
      <c r="AY42" s="321">
        <f t="shared" si="42"/>
        <v>10.23</v>
      </c>
      <c r="AZ42" s="238">
        <f t="shared" si="43"/>
        <v>10.3</v>
      </c>
      <c r="BA42" s="239">
        <f t="shared" si="44"/>
        <v>10.36</v>
      </c>
      <c r="BB42" s="242">
        <f t="shared" si="45"/>
        <v>10.42</v>
      </c>
      <c r="BC42" s="239">
        <f t="shared" si="46"/>
        <v>10.48</v>
      </c>
      <c r="BD42" s="238">
        <f t="shared" si="47"/>
        <v>10.54</v>
      </c>
      <c r="BE42" s="239">
        <f t="shared" si="48"/>
        <v>10.6</v>
      </c>
      <c r="BF42" s="238">
        <f t="shared" si="49"/>
        <v>10.66</v>
      </c>
      <c r="BG42" s="320"/>
      <c r="BH42" s="257"/>
      <c r="BI42" s="245">
        <v>6800000</v>
      </c>
      <c r="BJ42" s="354"/>
      <c r="BK42" s="257"/>
      <c r="BL42" s="257"/>
      <c r="BM42" s="257"/>
      <c r="BN42" s="257"/>
      <c r="BO42" s="257"/>
      <c r="BP42" s="257"/>
      <c r="BQ42" s="257"/>
      <c r="BR42" s="257"/>
      <c r="BS42" s="257"/>
      <c r="BT42" s="257"/>
      <c r="BU42" s="257"/>
      <c r="BV42" s="257"/>
      <c r="BW42" s="257"/>
      <c r="BX42" s="257"/>
      <c r="BY42" s="257"/>
      <c r="BZ42" s="257"/>
      <c r="CA42" s="257"/>
      <c r="CB42" s="257"/>
      <c r="CC42" s="257"/>
      <c r="CD42" s="257"/>
      <c r="CE42" s="257"/>
      <c r="CF42" s="257"/>
      <c r="CG42" s="257"/>
      <c r="CH42" s="257"/>
      <c r="CI42" s="257"/>
      <c r="CJ42" s="257"/>
      <c r="CK42" s="257"/>
      <c r="CL42" s="257"/>
      <c r="CM42" s="257"/>
      <c r="CN42" s="257"/>
      <c r="CO42" s="257"/>
      <c r="CP42" s="257"/>
      <c r="CQ42" s="257"/>
      <c r="CR42" s="257"/>
      <c r="CS42" s="257"/>
      <c r="CT42" s="257"/>
      <c r="CU42" s="257"/>
      <c r="CV42" s="257"/>
      <c r="CW42" s="257"/>
      <c r="CX42" s="257"/>
      <c r="CY42" s="257"/>
      <c r="CZ42" s="257"/>
      <c r="DA42" s="257"/>
      <c r="DB42" s="257"/>
      <c r="DC42" s="257"/>
      <c r="DD42" s="257"/>
      <c r="DE42" s="257"/>
      <c r="DF42" s="257"/>
      <c r="DG42" s="257"/>
      <c r="DH42" s="257"/>
      <c r="DI42" s="257"/>
      <c r="DJ42" s="257"/>
      <c r="DK42" s="257"/>
      <c r="DL42" s="257"/>
      <c r="DM42" s="257"/>
      <c r="DN42" s="257"/>
      <c r="DO42" s="257"/>
      <c r="DP42" s="257"/>
      <c r="DQ42" s="257"/>
      <c r="DR42" s="257"/>
      <c r="DS42" s="257"/>
      <c r="DT42" s="257"/>
      <c r="DU42" s="257"/>
      <c r="DV42" s="257"/>
      <c r="DW42" s="257"/>
      <c r="DX42" s="257"/>
      <c r="DY42" s="257"/>
      <c r="DZ42" s="257"/>
      <c r="EA42" s="257"/>
      <c r="EB42" s="257"/>
      <c r="EC42" s="257"/>
      <c r="ED42" s="257"/>
      <c r="EE42" s="257"/>
      <c r="EF42" s="257"/>
      <c r="EG42" s="257"/>
      <c r="EH42" s="257"/>
      <c r="EI42" s="257"/>
      <c r="EJ42" s="257"/>
      <c r="EK42" s="257"/>
      <c r="EL42" s="257"/>
      <c r="EM42" s="257"/>
      <c r="EN42" s="257"/>
      <c r="EO42" s="257"/>
      <c r="EP42" s="257"/>
      <c r="EQ42" s="257"/>
      <c r="ER42" s="257"/>
      <c r="ES42" s="257"/>
      <c r="ET42" s="257"/>
      <c r="EU42" s="257"/>
      <c r="EV42" s="257"/>
      <c r="EW42" s="257"/>
      <c r="EX42" s="257"/>
      <c r="EY42" s="257"/>
      <c r="EZ42" s="257"/>
      <c r="FA42" s="257"/>
      <c r="FB42" s="257"/>
      <c r="FC42" s="257"/>
      <c r="FD42" s="257"/>
      <c r="FE42" s="257"/>
      <c r="FF42" s="257"/>
      <c r="FG42" s="257"/>
      <c r="FH42" s="257"/>
      <c r="FI42" s="257"/>
      <c r="FJ42" s="257"/>
      <c r="FK42" s="257"/>
      <c r="FL42" s="257"/>
      <c r="FM42" s="257"/>
      <c r="FN42" s="257"/>
      <c r="FO42" s="257"/>
      <c r="FP42" s="257"/>
      <c r="FQ42" s="257"/>
      <c r="FR42" s="257"/>
      <c r="FS42" s="257"/>
      <c r="FT42" s="257"/>
      <c r="FU42" s="257"/>
      <c r="FV42" s="257"/>
      <c r="FW42" s="257"/>
      <c r="FX42" s="257"/>
      <c r="FY42" s="257"/>
      <c r="FZ42" s="257"/>
      <c r="GA42" s="257"/>
      <c r="GB42" s="257"/>
      <c r="GC42" s="257"/>
      <c r="GD42" s="257"/>
      <c r="GE42" s="257"/>
      <c r="GF42" s="257"/>
      <c r="GG42" s="257"/>
      <c r="GH42" s="257"/>
      <c r="GI42" s="257"/>
      <c r="GJ42" s="257"/>
      <c r="GK42" s="257"/>
      <c r="GL42" s="257"/>
      <c r="GM42" s="257"/>
      <c r="GN42" s="257"/>
      <c r="GO42" s="257"/>
      <c r="GP42" s="257"/>
      <c r="GQ42" s="257"/>
      <c r="GR42" s="257"/>
      <c r="GS42" s="257"/>
      <c r="GT42" s="257"/>
      <c r="GU42" s="257"/>
      <c r="GV42" s="257"/>
      <c r="GW42" s="257"/>
      <c r="GX42" s="257"/>
      <c r="GY42" s="257"/>
      <c r="GZ42" s="257"/>
      <c r="HA42" s="257"/>
      <c r="HB42" s="257"/>
      <c r="HC42" s="257"/>
      <c r="HD42" s="257"/>
      <c r="HE42" s="257"/>
      <c r="HF42" s="257"/>
      <c r="HG42" s="257"/>
      <c r="HH42" s="257"/>
      <c r="HI42" s="257"/>
      <c r="HJ42" s="257"/>
      <c r="HK42" s="257"/>
      <c r="HL42" s="257"/>
      <c r="HM42" s="257"/>
      <c r="HN42" s="257"/>
      <c r="HO42" s="257"/>
      <c r="HP42" s="257"/>
      <c r="HQ42" s="257"/>
      <c r="HR42" s="257"/>
      <c r="HS42" s="257"/>
      <c r="HT42" s="257"/>
      <c r="HU42" s="257"/>
      <c r="HV42" s="257"/>
      <c r="HW42" s="257"/>
      <c r="HX42" s="257"/>
      <c r="HY42" s="257"/>
      <c r="HZ42" s="257"/>
      <c r="IA42" s="257"/>
      <c r="IB42" s="257"/>
      <c r="IC42" s="257"/>
      <c r="ID42" s="257"/>
      <c r="IE42" s="257"/>
      <c r="IF42" s="257"/>
      <c r="IG42" s="257"/>
      <c r="IH42" s="257"/>
      <c r="II42" s="257"/>
      <c r="IJ42" s="257"/>
      <c r="IK42" s="257"/>
      <c r="IL42" s="257"/>
      <c r="IM42" s="257"/>
      <c r="IN42" s="257"/>
      <c r="IO42" s="257"/>
      <c r="IP42" s="257"/>
      <c r="IQ42" s="257"/>
      <c r="IR42" s="257"/>
      <c r="IS42" s="257"/>
      <c r="IT42" s="257"/>
      <c r="IU42" s="257"/>
      <c r="IV42" s="257"/>
    </row>
    <row r="43" spans="1:256" ht="15" x14ac:dyDescent="0.25">
      <c r="A43" s="214">
        <v>55</v>
      </c>
      <c r="B43" s="215">
        <f t="shared" si="50"/>
        <v>1.3120000000000001</v>
      </c>
      <c r="C43" s="202">
        <v>8.0000000000000002E-3</v>
      </c>
      <c r="D43" s="203"/>
      <c r="E43" s="354"/>
      <c r="F43" s="236">
        <v>7000000</v>
      </c>
      <c r="G43" s="237">
        <f t="shared" si="51"/>
        <v>7.52</v>
      </c>
      <c r="H43" s="238">
        <f t="shared" si="52"/>
        <v>7.58</v>
      </c>
      <c r="I43" s="239">
        <f t="shared" si="0"/>
        <v>7.64</v>
      </c>
      <c r="J43" s="320">
        <f t="shared" si="1"/>
        <v>7.7</v>
      </c>
      <c r="K43" s="321">
        <f t="shared" si="2"/>
        <v>7.76</v>
      </c>
      <c r="L43" s="238">
        <f t="shared" si="3"/>
        <v>7.82</v>
      </c>
      <c r="M43" s="239">
        <f t="shared" si="4"/>
        <v>7.7</v>
      </c>
      <c r="N43" s="238">
        <f t="shared" si="5"/>
        <v>7.94</v>
      </c>
      <c r="O43" s="239">
        <f t="shared" si="6"/>
        <v>8.07</v>
      </c>
      <c r="P43" s="238">
        <f t="shared" si="7"/>
        <v>8.06</v>
      </c>
      <c r="Q43" s="239">
        <f t="shared" si="8"/>
        <v>8.1199999999999992</v>
      </c>
      <c r="R43" s="238">
        <f t="shared" si="9"/>
        <v>8.18</v>
      </c>
      <c r="S43" s="239">
        <f t="shared" si="10"/>
        <v>8.24</v>
      </c>
      <c r="T43" s="320">
        <f t="shared" si="11"/>
        <v>8.3000000000000007</v>
      </c>
      <c r="U43" s="321">
        <f t="shared" si="12"/>
        <v>8.36</v>
      </c>
      <c r="V43" s="238">
        <f t="shared" si="13"/>
        <v>8.42</v>
      </c>
      <c r="W43" s="239">
        <f t="shared" si="14"/>
        <v>8.48</v>
      </c>
      <c r="X43" s="242">
        <f t="shared" si="15"/>
        <v>8.5399999999999991</v>
      </c>
      <c r="Y43" s="239">
        <f t="shared" si="16"/>
        <v>8.6</v>
      </c>
      <c r="Z43" s="238">
        <f t="shared" si="17"/>
        <v>8.66</v>
      </c>
      <c r="AA43" s="239">
        <f t="shared" si="18"/>
        <v>8.7200000000000006</v>
      </c>
      <c r="AB43" s="238">
        <f t="shared" si="19"/>
        <v>8.7799999999999994</v>
      </c>
      <c r="AC43" s="239">
        <f t="shared" si="20"/>
        <v>8.84</v>
      </c>
      <c r="AD43" s="320">
        <f t="shared" si="21"/>
        <v>8.9</v>
      </c>
      <c r="AE43" s="321">
        <f t="shared" si="22"/>
        <v>8.9600000000000009</v>
      </c>
      <c r="AF43" s="238">
        <f t="shared" si="23"/>
        <v>9.02</v>
      </c>
      <c r="AG43" s="239">
        <f t="shared" si="24"/>
        <v>9.08</v>
      </c>
      <c r="AH43" s="238">
        <f t="shared" si="25"/>
        <v>9.14</v>
      </c>
      <c r="AI43" s="239">
        <f t="shared" si="26"/>
        <v>9.1999999999999993</v>
      </c>
      <c r="AJ43" s="238">
        <f t="shared" si="27"/>
        <v>9.26</v>
      </c>
      <c r="AK43" s="239">
        <f t="shared" si="28"/>
        <v>9.32</v>
      </c>
      <c r="AL43" s="238">
        <f t="shared" si="29"/>
        <v>9.3800000000000008</v>
      </c>
      <c r="AM43" s="239">
        <f t="shared" si="30"/>
        <v>9.4499999999999993</v>
      </c>
      <c r="AN43" s="320">
        <f t="shared" si="31"/>
        <v>9.51</v>
      </c>
      <c r="AO43" s="321">
        <f t="shared" si="32"/>
        <v>9.57</v>
      </c>
      <c r="AP43" s="242">
        <f t="shared" si="33"/>
        <v>9.6300000000000008</v>
      </c>
      <c r="AQ43" s="239">
        <f t="shared" si="34"/>
        <v>9.69</v>
      </c>
      <c r="AR43" s="238">
        <f t="shared" si="35"/>
        <v>9.75</v>
      </c>
      <c r="AS43" s="239">
        <f t="shared" si="36"/>
        <v>9.81</v>
      </c>
      <c r="AT43" s="242">
        <f t="shared" si="37"/>
        <v>9.8699999999999992</v>
      </c>
      <c r="AU43" s="239">
        <f t="shared" si="38"/>
        <v>9.93</v>
      </c>
      <c r="AV43" s="238">
        <f t="shared" si="39"/>
        <v>9.99</v>
      </c>
      <c r="AW43" s="239">
        <f t="shared" si="40"/>
        <v>10.050000000000001</v>
      </c>
      <c r="AX43" s="320">
        <f t="shared" si="41"/>
        <v>10.11</v>
      </c>
      <c r="AY43" s="321">
        <f t="shared" si="42"/>
        <v>10.17</v>
      </c>
      <c r="AZ43" s="238">
        <f t="shared" si="43"/>
        <v>10.23</v>
      </c>
      <c r="BA43" s="239">
        <f t="shared" si="44"/>
        <v>10.29</v>
      </c>
      <c r="BB43" s="242">
        <f t="shared" si="45"/>
        <v>10.35</v>
      </c>
      <c r="BC43" s="239">
        <f t="shared" si="46"/>
        <v>10.41</v>
      </c>
      <c r="BD43" s="238">
        <f t="shared" si="47"/>
        <v>10.47</v>
      </c>
      <c r="BE43" s="239">
        <f t="shared" si="48"/>
        <v>10.53</v>
      </c>
      <c r="BF43" s="238">
        <f t="shared" si="49"/>
        <v>10.59</v>
      </c>
      <c r="BG43" s="320"/>
      <c r="BH43" s="257"/>
      <c r="BI43" s="236">
        <v>7000000</v>
      </c>
      <c r="BJ43" s="354"/>
      <c r="BK43" s="257"/>
      <c r="BL43" s="257"/>
      <c r="BM43" s="257"/>
      <c r="BN43" s="257"/>
      <c r="BO43" s="257"/>
      <c r="BP43" s="257"/>
      <c r="BQ43" s="257"/>
      <c r="BR43" s="257"/>
      <c r="BS43" s="257"/>
      <c r="BT43" s="257"/>
      <c r="BU43" s="257"/>
      <c r="BV43" s="257"/>
      <c r="BW43" s="257"/>
      <c r="BX43" s="257"/>
      <c r="BY43" s="257"/>
      <c r="BZ43" s="257"/>
      <c r="CA43" s="257"/>
      <c r="CB43" s="257"/>
      <c r="CC43" s="257"/>
      <c r="CD43" s="257"/>
      <c r="CE43" s="257"/>
      <c r="CF43" s="257"/>
      <c r="CG43" s="257"/>
      <c r="CH43" s="257"/>
      <c r="CI43" s="257"/>
      <c r="CJ43" s="257"/>
      <c r="CK43" s="257"/>
      <c r="CL43" s="257"/>
      <c r="CM43" s="257"/>
      <c r="CN43" s="257"/>
      <c r="CO43" s="257"/>
      <c r="CP43" s="257"/>
      <c r="CQ43" s="257"/>
      <c r="CR43" s="257"/>
      <c r="CS43" s="257"/>
      <c r="CT43" s="257"/>
      <c r="CU43" s="257"/>
      <c r="CV43" s="257"/>
      <c r="CW43" s="257"/>
      <c r="CX43" s="257"/>
      <c r="CY43" s="257"/>
      <c r="CZ43" s="257"/>
      <c r="DA43" s="257"/>
      <c r="DB43" s="257"/>
      <c r="DC43" s="257"/>
      <c r="DD43" s="257"/>
      <c r="DE43" s="257"/>
      <c r="DF43" s="257"/>
      <c r="DG43" s="257"/>
      <c r="DH43" s="257"/>
      <c r="DI43" s="257"/>
      <c r="DJ43" s="257"/>
      <c r="DK43" s="257"/>
      <c r="DL43" s="257"/>
      <c r="DM43" s="257"/>
      <c r="DN43" s="257"/>
      <c r="DO43" s="257"/>
      <c r="DP43" s="257"/>
      <c r="DQ43" s="257"/>
      <c r="DR43" s="257"/>
      <c r="DS43" s="257"/>
      <c r="DT43" s="257"/>
      <c r="DU43" s="257"/>
      <c r="DV43" s="257"/>
      <c r="DW43" s="257"/>
      <c r="DX43" s="257"/>
      <c r="DY43" s="257"/>
      <c r="DZ43" s="257"/>
      <c r="EA43" s="257"/>
      <c r="EB43" s="257"/>
      <c r="EC43" s="257"/>
      <c r="ED43" s="257"/>
      <c r="EE43" s="257"/>
      <c r="EF43" s="257"/>
      <c r="EG43" s="257"/>
      <c r="EH43" s="257"/>
      <c r="EI43" s="257"/>
      <c r="EJ43" s="257"/>
      <c r="EK43" s="257"/>
      <c r="EL43" s="257"/>
      <c r="EM43" s="257"/>
      <c r="EN43" s="257"/>
      <c r="EO43" s="257"/>
      <c r="EP43" s="257"/>
      <c r="EQ43" s="257"/>
      <c r="ER43" s="257"/>
      <c r="ES43" s="257"/>
      <c r="ET43" s="257"/>
      <c r="EU43" s="257"/>
      <c r="EV43" s="257"/>
      <c r="EW43" s="257"/>
      <c r="EX43" s="257"/>
      <c r="EY43" s="257"/>
      <c r="EZ43" s="257"/>
      <c r="FA43" s="257"/>
      <c r="FB43" s="257"/>
      <c r="FC43" s="257"/>
      <c r="FD43" s="257"/>
      <c r="FE43" s="257"/>
      <c r="FF43" s="257"/>
      <c r="FG43" s="257"/>
      <c r="FH43" s="257"/>
      <c r="FI43" s="257"/>
      <c r="FJ43" s="257"/>
      <c r="FK43" s="257"/>
      <c r="FL43" s="257"/>
      <c r="FM43" s="257"/>
      <c r="FN43" s="257"/>
      <c r="FO43" s="257"/>
      <c r="FP43" s="257"/>
      <c r="FQ43" s="257"/>
      <c r="FR43" s="257"/>
      <c r="FS43" s="257"/>
      <c r="FT43" s="257"/>
      <c r="FU43" s="257"/>
      <c r="FV43" s="257"/>
      <c r="FW43" s="257"/>
      <c r="FX43" s="257"/>
      <c r="FY43" s="257"/>
      <c r="FZ43" s="257"/>
      <c r="GA43" s="257"/>
      <c r="GB43" s="257"/>
      <c r="GC43" s="257"/>
      <c r="GD43" s="257"/>
      <c r="GE43" s="257"/>
      <c r="GF43" s="257"/>
      <c r="GG43" s="257"/>
      <c r="GH43" s="257"/>
      <c r="GI43" s="257"/>
      <c r="GJ43" s="257"/>
      <c r="GK43" s="257"/>
      <c r="GL43" s="257"/>
      <c r="GM43" s="257"/>
      <c r="GN43" s="257"/>
      <c r="GO43" s="257"/>
      <c r="GP43" s="257"/>
      <c r="GQ43" s="257"/>
      <c r="GR43" s="257"/>
      <c r="GS43" s="257"/>
      <c r="GT43" s="257"/>
      <c r="GU43" s="257"/>
      <c r="GV43" s="257"/>
      <c r="GW43" s="257"/>
      <c r="GX43" s="257"/>
      <c r="GY43" s="257"/>
      <c r="GZ43" s="257"/>
      <c r="HA43" s="257"/>
      <c r="HB43" s="257"/>
      <c r="HC43" s="257"/>
      <c r="HD43" s="257"/>
      <c r="HE43" s="257"/>
      <c r="HF43" s="257"/>
      <c r="HG43" s="257"/>
      <c r="HH43" s="257"/>
      <c r="HI43" s="257"/>
      <c r="HJ43" s="257"/>
      <c r="HK43" s="257"/>
      <c r="HL43" s="257"/>
      <c r="HM43" s="257"/>
      <c r="HN43" s="257"/>
      <c r="HO43" s="257"/>
      <c r="HP43" s="257"/>
      <c r="HQ43" s="257"/>
      <c r="HR43" s="257"/>
      <c r="HS43" s="257"/>
      <c r="HT43" s="257"/>
      <c r="HU43" s="257"/>
      <c r="HV43" s="257"/>
      <c r="HW43" s="257"/>
      <c r="HX43" s="257"/>
      <c r="HY43" s="257"/>
      <c r="HZ43" s="257"/>
      <c r="IA43" s="257"/>
      <c r="IB43" s="257"/>
      <c r="IC43" s="257"/>
      <c r="ID43" s="257"/>
      <c r="IE43" s="257"/>
      <c r="IF43" s="257"/>
      <c r="IG43" s="257"/>
      <c r="IH43" s="257"/>
      <c r="II43" s="257"/>
      <c r="IJ43" s="257"/>
      <c r="IK43" s="257"/>
      <c r="IL43" s="257"/>
      <c r="IM43" s="257"/>
      <c r="IN43" s="257"/>
      <c r="IO43" s="257"/>
      <c r="IP43" s="257"/>
      <c r="IQ43" s="257"/>
      <c r="IR43" s="257"/>
      <c r="IS43" s="257"/>
      <c r="IT43" s="257"/>
      <c r="IU43" s="257"/>
      <c r="IV43" s="257"/>
    </row>
    <row r="44" spans="1:256" ht="15" x14ac:dyDescent="0.25">
      <c r="A44" s="200">
        <v>56</v>
      </c>
      <c r="B44" s="201">
        <f t="shared" si="50"/>
        <v>1.32</v>
      </c>
      <c r="C44" s="202">
        <v>8.0000000000000002E-3</v>
      </c>
      <c r="D44" s="203"/>
      <c r="E44" s="354"/>
      <c r="F44" s="245">
        <v>7200000</v>
      </c>
      <c r="G44" s="237">
        <f t="shared" si="51"/>
        <v>7.47</v>
      </c>
      <c r="H44" s="238">
        <f t="shared" si="52"/>
        <v>7.53</v>
      </c>
      <c r="I44" s="239">
        <f t="shared" si="0"/>
        <v>7.59</v>
      </c>
      <c r="J44" s="320">
        <f t="shared" si="1"/>
        <v>7.65</v>
      </c>
      <c r="K44" s="321">
        <f t="shared" si="2"/>
        <v>7.71</v>
      </c>
      <c r="L44" s="238">
        <f t="shared" si="3"/>
        <v>7.77</v>
      </c>
      <c r="M44" s="239">
        <f t="shared" si="4"/>
        <v>7.65</v>
      </c>
      <c r="N44" s="238">
        <f t="shared" si="5"/>
        <v>7.89</v>
      </c>
      <c r="O44" s="239">
        <f t="shared" si="6"/>
        <v>8.01</v>
      </c>
      <c r="P44" s="238">
        <f t="shared" si="7"/>
        <v>8.01</v>
      </c>
      <c r="Q44" s="239">
        <f t="shared" si="8"/>
        <v>8.07</v>
      </c>
      <c r="R44" s="238">
        <f t="shared" si="9"/>
        <v>8.1300000000000008</v>
      </c>
      <c r="S44" s="239">
        <f t="shared" si="10"/>
        <v>8.19</v>
      </c>
      <c r="T44" s="320">
        <f t="shared" si="11"/>
        <v>8.25</v>
      </c>
      <c r="U44" s="321">
        <f t="shared" si="12"/>
        <v>8.31</v>
      </c>
      <c r="V44" s="238">
        <f t="shared" si="13"/>
        <v>8.3699999999999992</v>
      </c>
      <c r="W44" s="239">
        <f t="shared" si="14"/>
        <v>8.43</v>
      </c>
      <c r="X44" s="242">
        <f t="shared" si="15"/>
        <v>8.49</v>
      </c>
      <c r="Y44" s="239">
        <f t="shared" si="16"/>
        <v>8.5500000000000007</v>
      </c>
      <c r="Z44" s="238">
        <f t="shared" si="17"/>
        <v>8.61</v>
      </c>
      <c r="AA44" s="239">
        <f t="shared" si="18"/>
        <v>8.67</v>
      </c>
      <c r="AB44" s="238">
        <f t="shared" si="19"/>
        <v>8.7200000000000006</v>
      </c>
      <c r="AC44" s="239">
        <f t="shared" si="20"/>
        <v>8.7799999999999994</v>
      </c>
      <c r="AD44" s="320">
        <f t="shared" si="21"/>
        <v>8.84</v>
      </c>
      <c r="AE44" s="321">
        <f t="shared" si="22"/>
        <v>8.9</v>
      </c>
      <c r="AF44" s="238">
        <f t="shared" si="23"/>
        <v>8.9600000000000009</v>
      </c>
      <c r="AG44" s="239">
        <f t="shared" si="24"/>
        <v>9.02</v>
      </c>
      <c r="AH44" s="238">
        <f t="shared" si="25"/>
        <v>9.08</v>
      </c>
      <c r="AI44" s="239">
        <f t="shared" si="26"/>
        <v>9.14</v>
      </c>
      <c r="AJ44" s="238">
        <f t="shared" si="27"/>
        <v>9.1999999999999993</v>
      </c>
      <c r="AK44" s="239">
        <f t="shared" si="28"/>
        <v>9.26</v>
      </c>
      <c r="AL44" s="238">
        <f t="shared" si="29"/>
        <v>9.32</v>
      </c>
      <c r="AM44" s="239">
        <f t="shared" si="30"/>
        <v>9.3800000000000008</v>
      </c>
      <c r="AN44" s="320">
        <f t="shared" si="31"/>
        <v>9.44</v>
      </c>
      <c r="AO44" s="321">
        <f t="shared" si="32"/>
        <v>9.5</v>
      </c>
      <c r="AP44" s="242">
        <f t="shared" si="33"/>
        <v>9.56</v>
      </c>
      <c r="AQ44" s="239">
        <f t="shared" si="34"/>
        <v>9.6199999999999992</v>
      </c>
      <c r="AR44" s="238">
        <f t="shared" si="35"/>
        <v>9.68</v>
      </c>
      <c r="AS44" s="239">
        <f t="shared" si="36"/>
        <v>9.74</v>
      </c>
      <c r="AT44" s="242">
        <f t="shared" si="37"/>
        <v>9.8000000000000007</v>
      </c>
      <c r="AU44" s="239">
        <f t="shared" si="38"/>
        <v>9.86</v>
      </c>
      <c r="AV44" s="238">
        <f t="shared" si="39"/>
        <v>9.92</v>
      </c>
      <c r="AW44" s="239">
        <f t="shared" si="40"/>
        <v>9.98</v>
      </c>
      <c r="AX44" s="320">
        <f t="shared" si="41"/>
        <v>10.039999999999999</v>
      </c>
      <c r="AY44" s="321">
        <f t="shared" si="42"/>
        <v>10.1</v>
      </c>
      <c r="AZ44" s="238">
        <f t="shared" si="43"/>
        <v>10.16</v>
      </c>
      <c r="BA44" s="239">
        <f t="shared" si="44"/>
        <v>10.220000000000001</v>
      </c>
      <c r="BB44" s="242">
        <f t="shared" si="45"/>
        <v>10.28</v>
      </c>
      <c r="BC44" s="239">
        <f t="shared" si="46"/>
        <v>10.34</v>
      </c>
      <c r="BD44" s="238">
        <f t="shared" si="47"/>
        <v>10.4</v>
      </c>
      <c r="BE44" s="239">
        <f t="shared" si="48"/>
        <v>10.46</v>
      </c>
      <c r="BF44" s="238">
        <f t="shared" si="49"/>
        <v>10.52</v>
      </c>
      <c r="BG44" s="320"/>
      <c r="BH44" s="257"/>
      <c r="BI44" s="245">
        <v>7200000</v>
      </c>
      <c r="BJ44" s="354"/>
      <c r="BK44" s="257"/>
      <c r="BL44" s="257"/>
      <c r="BM44" s="257"/>
      <c r="BN44" s="257"/>
      <c r="BO44" s="257"/>
      <c r="BP44" s="257"/>
      <c r="BQ44" s="257"/>
      <c r="BR44" s="257"/>
      <c r="BS44" s="257"/>
      <c r="BT44" s="257"/>
      <c r="BU44" s="257"/>
      <c r="BV44" s="257"/>
      <c r="BW44" s="257"/>
      <c r="BX44" s="257"/>
      <c r="BY44" s="257"/>
      <c r="BZ44" s="257"/>
      <c r="CA44" s="257"/>
      <c r="CB44" s="257"/>
      <c r="CC44" s="257"/>
      <c r="CD44" s="257"/>
      <c r="CE44" s="257"/>
      <c r="CF44" s="257"/>
      <c r="CG44" s="257"/>
      <c r="CH44" s="257"/>
      <c r="CI44" s="257"/>
      <c r="CJ44" s="257"/>
      <c r="CK44" s="257"/>
      <c r="CL44" s="257"/>
      <c r="CM44" s="257"/>
      <c r="CN44" s="257"/>
      <c r="CO44" s="257"/>
      <c r="CP44" s="257"/>
      <c r="CQ44" s="257"/>
      <c r="CR44" s="257"/>
      <c r="CS44" s="257"/>
      <c r="CT44" s="257"/>
      <c r="CU44" s="257"/>
      <c r="CV44" s="257"/>
      <c r="CW44" s="257"/>
      <c r="CX44" s="257"/>
      <c r="CY44" s="257"/>
      <c r="CZ44" s="257"/>
      <c r="DA44" s="257"/>
      <c r="DB44" s="257"/>
      <c r="DC44" s="257"/>
      <c r="DD44" s="257"/>
      <c r="DE44" s="257"/>
      <c r="DF44" s="257"/>
      <c r="DG44" s="257"/>
      <c r="DH44" s="257"/>
      <c r="DI44" s="257"/>
      <c r="DJ44" s="257"/>
      <c r="DK44" s="257"/>
      <c r="DL44" s="257"/>
      <c r="DM44" s="257"/>
      <c r="DN44" s="257"/>
      <c r="DO44" s="257"/>
      <c r="DP44" s="257"/>
      <c r="DQ44" s="257"/>
      <c r="DR44" s="257"/>
      <c r="DS44" s="257"/>
      <c r="DT44" s="257"/>
      <c r="DU44" s="257"/>
      <c r="DV44" s="257"/>
      <c r="DW44" s="257"/>
      <c r="DX44" s="257"/>
      <c r="DY44" s="257"/>
      <c r="DZ44" s="257"/>
      <c r="EA44" s="257"/>
      <c r="EB44" s="257"/>
      <c r="EC44" s="257"/>
      <c r="ED44" s="257"/>
      <c r="EE44" s="257"/>
      <c r="EF44" s="257"/>
      <c r="EG44" s="257"/>
      <c r="EH44" s="257"/>
      <c r="EI44" s="257"/>
      <c r="EJ44" s="257"/>
      <c r="EK44" s="257"/>
      <c r="EL44" s="257"/>
      <c r="EM44" s="257"/>
      <c r="EN44" s="257"/>
      <c r="EO44" s="257"/>
      <c r="EP44" s="257"/>
      <c r="EQ44" s="257"/>
      <c r="ER44" s="257"/>
      <c r="ES44" s="257"/>
      <c r="ET44" s="257"/>
      <c r="EU44" s="257"/>
      <c r="EV44" s="257"/>
      <c r="EW44" s="257"/>
      <c r="EX44" s="257"/>
      <c r="EY44" s="257"/>
      <c r="EZ44" s="257"/>
      <c r="FA44" s="257"/>
      <c r="FB44" s="257"/>
      <c r="FC44" s="257"/>
      <c r="FD44" s="257"/>
      <c r="FE44" s="257"/>
      <c r="FF44" s="257"/>
      <c r="FG44" s="257"/>
      <c r="FH44" s="257"/>
      <c r="FI44" s="257"/>
      <c r="FJ44" s="257"/>
      <c r="FK44" s="257"/>
      <c r="FL44" s="257"/>
      <c r="FM44" s="257"/>
      <c r="FN44" s="257"/>
      <c r="FO44" s="257"/>
      <c r="FP44" s="257"/>
      <c r="FQ44" s="257"/>
      <c r="FR44" s="257"/>
      <c r="FS44" s="257"/>
      <c r="FT44" s="257"/>
      <c r="FU44" s="257"/>
      <c r="FV44" s="257"/>
      <c r="FW44" s="257"/>
      <c r="FX44" s="257"/>
      <c r="FY44" s="257"/>
      <c r="FZ44" s="257"/>
      <c r="GA44" s="257"/>
      <c r="GB44" s="257"/>
      <c r="GC44" s="257"/>
      <c r="GD44" s="257"/>
      <c r="GE44" s="257"/>
      <c r="GF44" s="257"/>
      <c r="GG44" s="257"/>
      <c r="GH44" s="257"/>
      <c r="GI44" s="257"/>
      <c r="GJ44" s="257"/>
      <c r="GK44" s="257"/>
      <c r="GL44" s="257"/>
      <c r="GM44" s="257"/>
      <c r="GN44" s="257"/>
      <c r="GO44" s="257"/>
      <c r="GP44" s="257"/>
      <c r="GQ44" s="257"/>
      <c r="GR44" s="257"/>
      <c r="GS44" s="257"/>
      <c r="GT44" s="257"/>
      <c r="GU44" s="257"/>
      <c r="GV44" s="257"/>
      <c r="GW44" s="257"/>
      <c r="GX44" s="257"/>
      <c r="GY44" s="257"/>
      <c r="GZ44" s="257"/>
      <c r="HA44" s="257"/>
      <c r="HB44" s="257"/>
      <c r="HC44" s="257"/>
      <c r="HD44" s="257"/>
      <c r="HE44" s="257"/>
      <c r="HF44" s="257"/>
      <c r="HG44" s="257"/>
      <c r="HH44" s="257"/>
      <c r="HI44" s="257"/>
      <c r="HJ44" s="257"/>
      <c r="HK44" s="257"/>
      <c r="HL44" s="257"/>
      <c r="HM44" s="257"/>
      <c r="HN44" s="257"/>
      <c r="HO44" s="257"/>
      <c r="HP44" s="257"/>
      <c r="HQ44" s="257"/>
      <c r="HR44" s="257"/>
      <c r="HS44" s="257"/>
      <c r="HT44" s="257"/>
      <c r="HU44" s="257"/>
      <c r="HV44" s="257"/>
      <c r="HW44" s="257"/>
      <c r="HX44" s="257"/>
      <c r="HY44" s="257"/>
      <c r="HZ44" s="257"/>
      <c r="IA44" s="257"/>
      <c r="IB44" s="257"/>
      <c r="IC44" s="257"/>
      <c r="ID44" s="257"/>
      <c r="IE44" s="257"/>
      <c r="IF44" s="257"/>
      <c r="IG44" s="257"/>
      <c r="IH44" s="257"/>
      <c r="II44" s="257"/>
      <c r="IJ44" s="257"/>
      <c r="IK44" s="257"/>
      <c r="IL44" s="257"/>
      <c r="IM44" s="257"/>
      <c r="IN44" s="257"/>
      <c r="IO44" s="257"/>
      <c r="IP44" s="257"/>
      <c r="IQ44" s="257"/>
      <c r="IR44" s="257"/>
      <c r="IS44" s="257"/>
      <c r="IT44" s="257"/>
      <c r="IU44" s="257"/>
      <c r="IV44" s="257"/>
    </row>
    <row r="45" spans="1:256" ht="15" x14ac:dyDescent="0.25">
      <c r="A45" s="214">
        <v>57</v>
      </c>
      <c r="B45" s="215">
        <f t="shared" si="50"/>
        <v>1.3280000000000001</v>
      </c>
      <c r="C45" s="202">
        <v>8.0000000000000002E-3</v>
      </c>
      <c r="D45" s="203"/>
      <c r="E45" s="354"/>
      <c r="F45" s="236">
        <v>7400000</v>
      </c>
      <c r="G45" s="237">
        <f t="shared" si="51"/>
        <v>7.42</v>
      </c>
      <c r="H45" s="238">
        <f t="shared" si="52"/>
        <v>7.48</v>
      </c>
      <c r="I45" s="239">
        <f t="shared" si="0"/>
        <v>7.54</v>
      </c>
      <c r="J45" s="320">
        <f t="shared" si="1"/>
        <v>7.6</v>
      </c>
      <c r="K45" s="321">
        <f t="shared" si="2"/>
        <v>7.66</v>
      </c>
      <c r="L45" s="238">
        <f t="shared" si="3"/>
        <v>7.72</v>
      </c>
      <c r="M45" s="239">
        <f t="shared" si="4"/>
        <v>7.6</v>
      </c>
      <c r="N45" s="238">
        <f t="shared" si="5"/>
        <v>7.84</v>
      </c>
      <c r="O45" s="239">
        <f t="shared" si="6"/>
        <v>7.96</v>
      </c>
      <c r="P45" s="238">
        <f t="shared" si="7"/>
        <v>7.95</v>
      </c>
      <c r="Q45" s="239">
        <f t="shared" si="8"/>
        <v>8.01</v>
      </c>
      <c r="R45" s="238">
        <f t="shared" si="9"/>
        <v>8.07</v>
      </c>
      <c r="S45" s="239">
        <f t="shared" si="10"/>
        <v>8.1300000000000008</v>
      </c>
      <c r="T45" s="320">
        <f t="shared" si="11"/>
        <v>8.19</v>
      </c>
      <c r="U45" s="321">
        <f t="shared" si="12"/>
        <v>8.25</v>
      </c>
      <c r="V45" s="238">
        <f t="shared" si="13"/>
        <v>8.31</v>
      </c>
      <c r="W45" s="239">
        <f t="shared" si="14"/>
        <v>8.3699999999999992</v>
      </c>
      <c r="X45" s="242">
        <f t="shared" si="15"/>
        <v>8.43</v>
      </c>
      <c r="Y45" s="239">
        <f t="shared" si="16"/>
        <v>8.49</v>
      </c>
      <c r="Z45" s="238">
        <f t="shared" si="17"/>
        <v>8.5500000000000007</v>
      </c>
      <c r="AA45" s="239">
        <f t="shared" si="18"/>
        <v>8.61</v>
      </c>
      <c r="AB45" s="238">
        <f t="shared" si="19"/>
        <v>8.67</v>
      </c>
      <c r="AC45" s="239">
        <f t="shared" si="20"/>
        <v>8.73</v>
      </c>
      <c r="AD45" s="320">
        <f t="shared" si="21"/>
        <v>8.7899999999999991</v>
      </c>
      <c r="AE45" s="321">
        <f t="shared" si="22"/>
        <v>8.84</v>
      </c>
      <c r="AF45" s="238">
        <f t="shared" si="23"/>
        <v>8.9</v>
      </c>
      <c r="AG45" s="239">
        <f t="shared" si="24"/>
        <v>8.9600000000000009</v>
      </c>
      <c r="AH45" s="238">
        <f t="shared" si="25"/>
        <v>9.02</v>
      </c>
      <c r="AI45" s="239">
        <f t="shared" si="26"/>
        <v>9.08</v>
      </c>
      <c r="AJ45" s="238">
        <f t="shared" si="27"/>
        <v>9.14</v>
      </c>
      <c r="AK45" s="239">
        <f t="shared" si="28"/>
        <v>9.1999999999999993</v>
      </c>
      <c r="AL45" s="238">
        <f t="shared" si="29"/>
        <v>9.26</v>
      </c>
      <c r="AM45" s="239">
        <f t="shared" si="30"/>
        <v>9.32</v>
      </c>
      <c r="AN45" s="320">
        <f t="shared" si="31"/>
        <v>9.3800000000000008</v>
      </c>
      <c r="AO45" s="321">
        <f t="shared" si="32"/>
        <v>9.44</v>
      </c>
      <c r="AP45" s="242">
        <f t="shared" si="33"/>
        <v>9.5</v>
      </c>
      <c r="AQ45" s="239">
        <f t="shared" si="34"/>
        <v>9.56</v>
      </c>
      <c r="AR45" s="238">
        <f t="shared" si="35"/>
        <v>9.6199999999999992</v>
      </c>
      <c r="AS45" s="239">
        <f t="shared" si="36"/>
        <v>9.68</v>
      </c>
      <c r="AT45" s="242">
        <f t="shared" si="37"/>
        <v>9.74</v>
      </c>
      <c r="AU45" s="239">
        <f t="shared" si="38"/>
        <v>9.7899999999999991</v>
      </c>
      <c r="AV45" s="238">
        <f t="shared" si="39"/>
        <v>9.85</v>
      </c>
      <c r="AW45" s="239">
        <f t="shared" si="40"/>
        <v>9.91</v>
      </c>
      <c r="AX45" s="320">
        <f t="shared" si="41"/>
        <v>9.9700000000000006</v>
      </c>
      <c r="AY45" s="321">
        <f t="shared" si="42"/>
        <v>10.029999999999999</v>
      </c>
      <c r="AZ45" s="238">
        <f t="shared" si="43"/>
        <v>10.09</v>
      </c>
      <c r="BA45" s="239">
        <f t="shared" si="44"/>
        <v>10.15</v>
      </c>
      <c r="BB45" s="242">
        <f t="shared" si="45"/>
        <v>10.210000000000001</v>
      </c>
      <c r="BC45" s="239">
        <f t="shared" si="46"/>
        <v>10.27</v>
      </c>
      <c r="BD45" s="238">
        <f t="shared" si="47"/>
        <v>10.33</v>
      </c>
      <c r="BE45" s="239">
        <f t="shared" si="48"/>
        <v>10.39</v>
      </c>
      <c r="BF45" s="238">
        <f t="shared" si="49"/>
        <v>10.45</v>
      </c>
      <c r="BG45" s="320"/>
      <c r="BH45" s="257"/>
      <c r="BI45" s="236">
        <v>7400000</v>
      </c>
      <c r="BJ45" s="354"/>
      <c r="BK45" s="257"/>
      <c r="BL45" s="257"/>
      <c r="BM45" s="257"/>
      <c r="BN45" s="257"/>
      <c r="BO45" s="257"/>
      <c r="BP45" s="257"/>
      <c r="BQ45" s="257"/>
      <c r="BR45" s="257"/>
      <c r="BS45" s="257"/>
      <c r="BT45" s="257"/>
      <c r="BU45" s="257"/>
      <c r="BV45" s="257"/>
      <c r="BW45" s="257"/>
      <c r="BX45" s="257"/>
      <c r="BY45" s="257"/>
      <c r="BZ45" s="257"/>
      <c r="CA45" s="257"/>
      <c r="CB45" s="257"/>
      <c r="CC45" s="257"/>
      <c r="CD45" s="257"/>
      <c r="CE45" s="257"/>
      <c r="CF45" s="257"/>
      <c r="CG45" s="257"/>
      <c r="CH45" s="257"/>
      <c r="CI45" s="257"/>
      <c r="CJ45" s="257"/>
      <c r="CK45" s="257"/>
      <c r="CL45" s="257"/>
      <c r="CM45" s="257"/>
      <c r="CN45" s="257"/>
      <c r="CO45" s="257"/>
      <c r="CP45" s="257"/>
      <c r="CQ45" s="257"/>
      <c r="CR45" s="257"/>
      <c r="CS45" s="257"/>
      <c r="CT45" s="257"/>
      <c r="CU45" s="257"/>
      <c r="CV45" s="257"/>
      <c r="CW45" s="257"/>
      <c r="CX45" s="257"/>
      <c r="CY45" s="257"/>
      <c r="CZ45" s="257"/>
      <c r="DA45" s="257"/>
      <c r="DB45" s="257"/>
      <c r="DC45" s="257"/>
      <c r="DD45" s="257"/>
      <c r="DE45" s="257"/>
      <c r="DF45" s="257"/>
      <c r="DG45" s="257"/>
      <c r="DH45" s="257"/>
      <c r="DI45" s="257"/>
      <c r="DJ45" s="257"/>
      <c r="DK45" s="257"/>
      <c r="DL45" s="257"/>
      <c r="DM45" s="257"/>
      <c r="DN45" s="257"/>
      <c r="DO45" s="257"/>
      <c r="DP45" s="257"/>
      <c r="DQ45" s="257"/>
      <c r="DR45" s="257"/>
      <c r="DS45" s="257"/>
      <c r="DT45" s="257"/>
      <c r="DU45" s="257"/>
      <c r="DV45" s="257"/>
      <c r="DW45" s="257"/>
      <c r="DX45" s="257"/>
      <c r="DY45" s="257"/>
      <c r="DZ45" s="257"/>
      <c r="EA45" s="257"/>
      <c r="EB45" s="257"/>
      <c r="EC45" s="257"/>
      <c r="ED45" s="257"/>
      <c r="EE45" s="257"/>
      <c r="EF45" s="257"/>
      <c r="EG45" s="257"/>
      <c r="EH45" s="257"/>
      <c r="EI45" s="257"/>
      <c r="EJ45" s="257"/>
      <c r="EK45" s="257"/>
      <c r="EL45" s="257"/>
      <c r="EM45" s="257"/>
      <c r="EN45" s="257"/>
      <c r="EO45" s="257"/>
      <c r="EP45" s="257"/>
      <c r="EQ45" s="257"/>
      <c r="ER45" s="257"/>
      <c r="ES45" s="257"/>
      <c r="ET45" s="257"/>
      <c r="EU45" s="257"/>
      <c r="EV45" s="257"/>
      <c r="EW45" s="257"/>
      <c r="EX45" s="257"/>
      <c r="EY45" s="257"/>
      <c r="EZ45" s="257"/>
      <c r="FA45" s="257"/>
      <c r="FB45" s="257"/>
      <c r="FC45" s="257"/>
      <c r="FD45" s="257"/>
      <c r="FE45" s="257"/>
      <c r="FF45" s="257"/>
      <c r="FG45" s="257"/>
      <c r="FH45" s="257"/>
      <c r="FI45" s="257"/>
      <c r="FJ45" s="257"/>
      <c r="FK45" s="257"/>
      <c r="FL45" s="257"/>
      <c r="FM45" s="257"/>
      <c r="FN45" s="257"/>
      <c r="FO45" s="257"/>
      <c r="FP45" s="257"/>
      <c r="FQ45" s="257"/>
      <c r="FR45" s="257"/>
      <c r="FS45" s="257"/>
      <c r="FT45" s="257"/>
      <c r="FU45" s="257"/>
      <c r="FV45" s="257"/>
      <c r="FW45" s="257"/>
      <c r="FX45" s="257"/>
      <c r="FY45" s="257"/>
      <c r="FZ45" s="257"/>
      <c r="GA45" s="257"/>
      <c r="GB45" s="257"/>
      <c r="GC45" s="257"/>
      <c r="GD45" s="257"/>
      <c r="GE45" s="257"/>
      <c r="GF45" s="257"/>
      <c r="GG45" s="257"/>
      <c r="GH45" s="257"/>
      <c r="GI45" s="257"/>
      <c r="GJ45" s="257"/>
      <c r="GK45" s="257"/>
      <c r="GL45" s="257"/>
      <c r="GM45" s="257"/>
      <c r="GN45" s="257"/>
      <c r="GO45" s="257"/>
      <c r="GP45" s="257"/>
      <c r="GQ45" s="257"/>
      <c r="GR45" s="257"/>
      <c r="GS45" s="257"/>
      <c r="GT45" s="257"/>
      <c r="GU45" s="257"/>
      <c r="GV45" s="257"/>
      <c r="GW45" s="257"/>
      <c r="GX45" s="257"/>
      <c r="GY45" s="257"/>
      <c r="GZ45" s="257"/>
      <c r="HA45" s="257"/>
      <c r="HB45" s="257"/>
      <c r="HC45" s="257"/>
      <c r="HD45" s="257"/>
      <c r="HE45" s="257"/>
      <c r="HF45" s="257"/>
      <c r="HG45" s="257"/>
      <c r="HH45" s="257"/>
      <c r="HI45" s="257"/>
      <c r="HJ45" s="257"/>
      <c r="HK45" s="257"/>
      <c r="HL45" s="257"/>
      <c r="HM45" s="257"/>
      <c r="HN45" s="257"/>
      <c r="HO45" s="257"/>
      <c r="HP45" s="257"/>
      <c r="HQ45" s="257"/>
      <c r="HR45" s="257"/>
      <c r="HS45" s="257"/>
      <c r="HT45" s="257"/>
      <c r="HU45" s="257"/>
      <c r="HV45" s="257"/>
      <c r="HW45" s="257"/>
      <c r="HX45" s="257"/>
      <c r="HY45" s="257"/>
      <c r="HZ45" s="257"/>
      <c r="IA45" s="257"/>
      <c r="IB45" s="257"/>
      <c r="IC45" s="257"/>
      <c r="ID45" s="257"/>
      <c r="IE45" s="257"/>
      <c r="IF45" s="257"/>
      <c r="IG45" s="257"/>
      <c r="IH45" s="257"/>
      <c r="II45" s="257"/>
      <c r="IJ45" s="257"/>
      <c r="IK45" s="257"/>
      <c r="IL45" s="257"/>
      <c r="IM45" s="257"/>
      <c r="IN45" s="257"/>
      <c r="IO45" s="257"/>
      <c r="IP45" s="257"/>
      <c r="IQ45" s="257"/>
      <c r="IR45" s="257"/>
      <c r="IS45" s="257"/>
      <c r="IT45" s="257"/>
      <c r="IU45" s="257"/>
      <c r="IV45" s="257"/>
    </row>
    <row r="46" spans="1:256" ht="15" x14ac:dyDescent="0.25">
      <c r="A46" s="200">
        <v>58</v>
      </c>
      <c r="B46" s="201">
        <f t="shared" si="50"/>
        <v>1.3360000000000001</v>
      </c>
      <c r="C46" s="202">
        <v>8.0000000000000002E-3</v>
      </c>
      <c r="D46" s="203"/>
      <c r="E46" s="354"/>
      <c r="F46" s="245">
        <v>7600000</v>
      </c>
      <c r="G46" s="237">
        <f t="shared" si="51"/>
        <v>7.38</v>
      </c>
      <c r="H46" s="238">
        <f t="shared" si="52"/>
        <v>7.44</v>
      </c>
      <c r="I46" s="239">
        <f t="shared" si="0"/>
        <v>7.5</v>
      </c>
      <c r="J46" s="320">
        <f t="shared" si="1"/>
        <v>7.56</v>
      </c>
      <c r="K46" s="321">
        <f t="shared" si="2"/>
        <v>7.62</v>
      </c>
      <c r="L46" s="238">
        <f t="shared" si="3"/>
        <v>7.68</v>
      </c>
      <c r="M46" s="239">
        <f t="shared" si="4"/>
        <v>7.56</v>
      </c>
      <c r="N46" s="238">
        <f t="shared" si="5"/>
        <v>7.79</v>
      </c>
      <c r="O46" s="239">
        <f t="shared" si="6"/>
        <v>7.92</v>
      </c>
      <c r="P46" s="238">
        <f t="shared" si="7"/>
        <v>7.91</v>
      </c>
      <c r="Q46" s="239">
        <f t="shared" si="8"/>
        <v>7.97</v>
      </c>
      <c r="R46" s="238">
        <f t="shared" si="9"/>
        <v>8.0299999999999994</v>
      </c>
      <c r="S46" s="239">
        <f t="shared" si="10"/>
        <v>8.09</v>
      </c>
      <c r="T46" s="320">
        <f t="shared" si="11"/>
        <v>8.15</v>
      </c>
      <c r="U46" s="321">
        <f t="shared" si="12"/>
        <v>8.2100000000000009</v>
      </c>
      <c r="V46" s="238">
        <f t="shared" si="13"/>
        <v>8.27</v>
      </c>
      <c r="W46" s="239">
        <f t="shared" si="14"/>
        <v>8.32</v>
      </c>
      <c r="X46" s="242">
        <f t="shared" si="15"/>
        <v>8.3800000000000008</v>
      </c>
      <c r="Y46" s="239">
        <f t="shared" si="16"/>
        <v>8.44</v>
      </c>
      <c r="Z46" s="238">
        <f t="shared" si="17"/>
        <v>8.5</v>
      </c>
      <c r="AA46" s="239">
        <f t="shared" si="18"/>
        <v>8.56</v>
      </c>
      <c r="AB46" s="238">
        <f t="shared" si="19"/>
        <v>8.6199999999999992</v>
      </c>
      <c r="AC46" s="239">
        <f t="shared" si="20"/>
        <v>8.68</v>
      </c>
      <c r="AD46" s="320">
        <f t="shared" si="21"/>
        <v>8.74</v>
      </c>
      <c r="AE46" s="321">
        <f t="shared" si="22"/>
        <v>8.8000000000000007</v>
      </c>
      <c r="AF46" s="238">
        <f t="shared" si="23"/>
        <v>8.86</v>
      </c>
      <c r="AG46" s="239">
        <f t="shared" si="24"/>
        <v>8.92</v>
      </c>
      <c r="AH46" s="238">
        <f t="shared" si="25"/>
        <v>8.9700000000000006</v>
      </c>
      <c r="AI46" s="239">
        <f t="shared" si="26"/>
        <v>9.0299999999999994</v>
      </c>
      <c r="AJ46" s="238">
        <f t="shared" si="27"/>
        <v>9.09</v>
      </c>
      <c r="AK46" s="239">
        <f t="shared" si="28"/>
        <v>9.15</v>
      </c>
      <c r="AL46" s="238">
        <f t="shared" si="29"/>
        <v>9.2100000000000009</v>
      </c>
      <c r="AM46" s="239">
        <f t="shared" si="30"/>
        <v>9.27</v>
      </c>
      <c r="AN46" s="320">
        <f t="shared" si="31"/>
        <v>9.33</v>
      </c>
      <c r="AO46" s="321">
        <f t="shared" si="32"/>
        <v>9.39</v>
      </c>
      <c r="AP46" s="242">
        <f t="shared" si="33"/>
        <v>9.4499999999999993</v>
      </c>
      <c r="AQ46" s="239">
        <f t="shared" si="34"/>
        <v>9.51</v>
      </c>
      <c r="AR46" s="238">
        <f t="shared" si="35"/>
        <v>9.56</v>
      </c>
      <c r="AS46" s="239">
        <f t="shared" si="36"/>
        <v>9.6199999999999992</v>
      </c>
      <c r="AT46" s="242">
        <f t="shared" si="37"/>
        <v>9.68</v>
      </c>
      <c r="AU46" s="239">
        <f t="shared" si="38"/>
        <v>9.74</v>
      </c>
      <c r="AV46" s="238">
        <f t="shared" si="39"/>
        <v>9.8000000000000007</v>
      </c>
      <c r="AW46" s="239">
        <f t="shared" si="40"/>
        <v>9.86</v>
      </c>
      <c r="AX46" s="320">
        <f t="shared" si="41"/>
        <v>9.92</v>
      </c>
      <c r="AY46" s="321">
        <f t="shared" si="42"/>
        <v>9.98</v>
      </c>
      <c r="AZ46" s="238">
        <f t="shared" si="43"/>
        <v>10.039999999999999</v>
      </c>
      <c r="BA46" s="239">
        <f t="shared" si="44"/>
        <v>10.1</v>
      </c>
      <c r="BB46" s="242">
        <f t="shared" si="45"/>
        <v>10.15</v>
      </c>
      <c r="BC46" s="239">
        <f t="shared" si="46"/>
        <v>10.210000000000001</v>
      </c>
      <c r="BD46" s="238">
        <f t="shared" si="47"/>
        <v>10.27</v>
      </c>
      <c r="BE46" s="239">
        <f t="shared" si="48"/>
        <v>10.33</v>
      </c>
      <c r="BF46" s="238">
        <f t="shared" si="49"/>
        <v>10.39</v>
      </c>
      <c r="BG46" s="320"/>
      <c r="BH46" s="257"/>
      <c r="BI46" s="245">
        <v>7600000</v>
      </c>
      <c r="BJ46" s="354"/>
      <c r="BK46" s="257"/>
      <c r="BL46" s="257"/>
      <c r="BM46" s="257"/>
      <c r="BN46" s="257"/>
      <c r="BO46" s="257"/>
      <c r="BP46" s="257"/>
      <c r="BQ46" s="257"/>
      <c r="BR46" s="257"/>
      <c r="BS46" s="257"/>
      <c r="BT46" s="257"/>
      <c r="BU46" s="257"/>
      <c r="BV46" s="257"/>
      <c r="BW46" s="257"/>
      <c r="BX46" s="257"/>
      <c r="BY46" s="257"/>
      <c r="BZ46" s="257"/>
      <c r="CA46" s="257"/>
      <c r="CB46" s="257"/>
      <c r="CC46" s="257"/>
      <c r="CD46" s="257"/>
      <c r="CE46" s="257"/>
      <c r="CF46" s="257"/>
      <c r="CG46" s="257"/>
      <c r="CH46" s="257"/>
      <c r="CI46" s="257"/>
      <c r="CJ46" s="257"/>
      <c r="CK46" s="257"/>
      <c r="CL46" s="257"/>
      <c r="CM46" s="257"/>
      <c r="CN46" s="257"/>
      <c r="CO46" s="257"/>
      <c r="CP46" s="257"/>
      <c r="CQ46" s="257"/>
      <c r="CR46" s="257"/>
      <c r="CS46" s="257"/>
      <c r="CT46" s="257"/>
      <c r="CU46" s="257"/>
      <c r="CV46" s="257"/>
      <c r="CW46" s="257"/>
      <c r="CX46" s="257"/>
      <c r="CY46" s="257"/>
      <c r="CZ46" s="257"/>
      <c r="DA46" s="257"/>
      <c r="DB46" s="257"/>
      <c r="DC46" s="257"/>
      <c r="DD46" s="257"/>
      <c r="DE46" s="257"/>
      <c r="DF46" s="257"/>
      <c r="DG46" s="257"/>
      <c r="DH46" s="257"/>
      <c r="DI46" s="257"/>
      <c r="DJ46" s="257"/>
      <c r="DK46" s="257"/>
      <c r="DL46" s="257"/>
      <c r="DM46" s="257"/>
      <c r="DN46" s="257"/>
      <c r="DO46" s="257"/>
      <c r="DP46" s="257"/>
      <c r="DQ46" s="257"/>
      <c r="DR46" s="257"/>
      <c r="DS46" s="257"/>
      <c r="DT46" s="257"/>
      <c r="DU46" s="257"/>
      <c r="DV46" s="257"/>
      <c r="DW46" s="257"/>
      <c r="DX46" s="257"/>
      <c r="DY46" s="257"/>
      <c r="DZ46" s="257"/>
      <c r="EA46" s="257"/>
      <c r="EB46" s="257"/>
      <c r="EC46" s="257"/>
      <c r="ED46" s="257"/>
      <c r="EE46" s="257"/>
      <c r="EF46" s="257"/>
      <c r="EG46" s="257"/>
      <c r="EH46" s="257"/>
      <c r="EI46" s="257"/>
      <c r="EJ46" s="257"/>
      <c r="EK46" s="257"/>
      <c r="EL46" s="257"/>
      <c r="EM46" s="257"/>
      <c r="EN46" s="257"/>
      <c r="EO46" s="257"/>
      <c r="EP46" s="257"/>
      <c r="EQ46" s="257"/>
      <c r="ER46" s="257"/>
      <c r="ES46" s="257"/>
      <c r="ET46" s="257"/>
      <c r="EU46" s="257"/>
      <c r="EV46" s="257"/>
      <c r="EW46" s="257"/>
      <c r="EX46" s="257"/>
      <c r="EY46" s="257"/>
      <c r="EZ46" s="257"/>
      <c r="FA46" s="257"/>
      <c r="FB46" s="257"/>
      <c r="FC46" s="257"/>
      <c r="FD46" s="257"/>
      <c r="FE46" s="257"/>
      <c r="FF46" s="257"/>
      <c r="FG46" s="257"/>
      <c r="FH46" s="257"/>
      <c r="FI46" s="257"/>
      <c r="FJ46" s="257"/>
      <c r="FK46" s="257"/>
      <c r="FL46" s="257"/>
      <c r="FM46" s="257"/>
      <c r="FN46" s="257"/>
      <c r="FO46" s="257"/>
      <c r="FP46" s="257"/>
      <c r="FQ46" s="257"/>
      <c r="FR46" s="257"/>
      <c r="FS46" s="257"/>
      <c r="FT46" s="257"/>
      <c r="FU46" s="257"/>
      <c r="FV46" s="257"/>
      <c r="FW46" s="257"/>
      <c r="FX46" s="257"/>
      <c r="FY46" s="257"/>
      <c r="FZ46" s="257"/>
      <c r="GA46" s="257"/>
      <c r="GB46" s="257"/>
      <c r="GC46" s="257"/>
      <c r="GD46" s="257"/>
      <c r="GE46" s="257"/>
      <c r="GF46" s="257"/>
      <c r="GG46" s="257"/>
      <c r="GH46" s="257"/>
      <c r="GI46" s="257"/>
      <c r="GJ46" s="257"/>
      <c r="GK46" s="257"/>
      <c r="GL46" s="257"/>
      <c r="GM46" s="257"/>
      <c r="GN46" s="257"/>
      <c r="GO46" s="257"/>
      <c r="GP46" s="257"/>
      <c r="GQ46" s="257"/>
      <c r="GR46" s="257"/>
      <c r="GS46" s="257"/>
      <c r="GT46" s="257"/>
      <c r="GU46" s="257"/>
      <c r="GV46" s="257"/>
      <c r="GW46" s="257"/>
      <c r="GX46" s="257"/>
      <c r="GY46" s="257"/>
      <c r="GZ46" s="257"/>
      <c r="HA46" s="257"/>
      <c r="HB46" s="257"/>
      <c r="HC46" s="257"/>
      <c r="HD46" s="257"/>
      <c r="HE46" s="257"/>
      <c r="HF46" s="257"/>
      <c r="HG46" s="257"/>
      <c r="HH46" s="257"/>
      <c r="HI46" s="257"/>
      <c r="HJ46" s="257"/>
      <c r="HK46" s="257"/>
      <c r="HL46" s="257"/>
      <c r="HM46" s="257"/>
      <c r="HN46" s="257"/>
      <c r="HO46" s="257"/>
      <c r="HP46" s="257"/>
      <c r="HQ46" s="257"/>
      <c r="HR46" s="257"/>
      <c r="HS46" s="257"/>
      <c r="HT46" s="257"/>
      <c r="HU46" s="257"/>
      <c r="HV46" s="257"/>
      <c r="HW46" s="257"/>
      <c r="HX46" s="257"/>
      <c r="HY46" s="257"/>
      <c r="HZ46" s="257"/>
      <c r="IA46" s="257"/>
      <c r="IB46" s="257"/>
      <c r="IC46" s="257"/>
      <c r="ID46" s="257"/>
      <c r="IE46" s="257"/>
      <c r="IF46" s="257"/>
      <c r="IG46" s="257"/>
      <c r="IH46" s="257"/>
      <c r="II46" s="257"/>
      <c r="IJ46" s="257"/>
      <c r="IK46" s="257"/>
      <c r="IL46" s="257"/>
      <c r="IM46" s="257"/>
      <c r="IN46" s="257"/>
      <c r="IO46" s="257"/>
      <c r="IP46" s="257"/>
      <c r="IQ46" s="257"/>
      <c r="IR46" s="257"/>
      <c r="IS46" s="257"/>
      <c r="IT46" s="257"/>
      <c r="IU46" s="257"/>
      <c r="IV46" s="257"/>
    </row>
    <row r="47" spans="1:256" ht="15.75" thickBot="1" x14ac:dyDescent="0.3">
      <c r="A47" s="214">
        <v>59</v>
      </c>
      <c r="B47" s="215">
        <f t="shared" si="50"/>
        <v>1.3440000000000001</v>
      </c>
      <c r="C47" s="202">
        <v>8.0000000000000002E-3</v>
      </c>
      <c r="D47" s="203"/>
      <c r="E47" s="354"/>
      <c r="F47" s="246">
        <v>7800000</v>
      </c>
      <c r="G47" s="247">
        <f t="shared" si="51"/>
        <v>7.33</v>
      </c>
      <c r="H47" s="248">
        <f t="shared" si="52"/>
        <v>7.39</v>
      </c>
      <c r="I47" s="249">
        <f t="shared" si="0"/>
        <v>7.45</v>
      </c>
      <c r="J47" s="324">
        <f t="shared" si="1"/>
        <v>7.51</v>
      </c>
      <c r="K47" s="325">
        <f t="shared" si="2"/>
        <v>7.56</v>
      </c>
      <c r="L47" s="248">
        <f t="shared" si="3"/>
        <v>7.62</v>
      </c>
      <c r="M47" s="249">
        <f t="shared" si="4"/>
        <v>7.51</v>
      </c>
      <c r="N47" s="248">
        <f t="shared" si="5"/>
        <v>7.74</v>
      </c>
      <c r="O47" s="249">
        <f t="shared" si="6"/>
        <v>7.86</v>
      </c>
      <c r="P47" s="248">
        <f t="shared" si="7"/>
        <v>7.86</v>
      </c>
      <c r="Q47" s="249">
        <f t="shared" si="8"/>
        <v>7.92</v>
      </c>
      <c r="R47" s="248">
        <f t="shared" si="9"/>
        <v>7.98</v>
      </c>
      <c r="S47" s="249">
        <f t="shared" si="10"/>
        <v>8.0299999999999994</v>
      </c>
      <c r="T47" s="324">
        <f t="shared" si="11"/>
        <v>8.09</v>
      </c>
      <c r="U47" s="325">
        <f t="shared" si="12"/>
        <v>8.15</v>
      </c>
      <c r="V47" s="248">
        <f t="shared" si="13"/>
        <v>8.2100000000000009</v>
      </c>
      <c r="W47" s="249">
        <f t="shared" si="14"/>
        <v>8.27</v>
      </c>
      <c r="X47" s="252">
        <f t="shared" si="15"/>
        <v>8.33</v>
      </c>
      <c r="Y47" s="249">
        <f t="shared" si="16"/>
        <v>8.39</v>
      </c>
      <c r="Z47" s="248">
        <f t="shared" si="17"/>
        <v>8.44</v>
      </c>
      <c r="AA47" s="249">
        <f t="shared" si="18"/>
        <v>8.5</v>
      </c>
      <c r="AB47" s="248">
        <f t="shared" si="19"/>
        <v>8.56</v>
      </c>
      <c r="AC47" s="249">
        <f t="shared" si="20"/>
        <v>8.6199999999999992</v>
      </c>
      <c r="AD47" s="324">
        <f t="shared" si="21"/>
        <v>8.68</v>
      </c>
      <c r="AE47" s="325">
        <f t="shared" si="22"/>
        <v>8.74</v>
      </c>
      <c r="AF47" s="248">
        <f t="shared" si="23"/>
        <v>8.8000000000000007</v>
      </c>
      <c r="AG47" s="249">
        <f t="shared" si="24"/>
        <v>8.85</v>
      </c>
      <c r="AH47" s="248">
        <f t="shared" si="25"/>
        <v>8.91</v>
      </c>
      <c r="AI47" s="249">
        <f t="shared" si="26"/>
        <v>8.9700000000000006</v>
      </c>
      <c r="AJ47" s="248">
        <f t="shared" si="27"/>
        <v>9.0299999999999994</v>
      </c>
      <c r="AK47" s="249">
        <f t="shared" si="28"/>
        <v>9.09</v>
      </c>
      <c r="AL47" s="248">
        <f t="shared" si="29"/>
        <v>9.15</v>
      </c>
      <c r="AM47" s="249">
        <f t="shared" si="30"/>
        <v>9.2100000000000009</v>
      </c>
      <c r="AN47" s="324">
        <f t="shared" si="31"/>
        <v>9.27</v>
      </c>
      <c r="AO47" s="325">
        <f t="shared" si="32"/>
        <v>9.32</v>
      </c>
      <c r="AP47" s="252">
        <f t="shared" si="33"/>
        <v>9.3800000000000008</v>
      </c>
      <c r="AQ47" s="249">
        <f t="shared" si="34"/>
        <v>9.44</v>
      </c>
      <c r="AR47" s="248">
        <f t="shared" si="35"/>
        <v>9.5</v>
      </c>
      <c r="AS47" s="249">
        <f t="shared" si="36"/>
        <v>9.56</v>
      </c>
      <c r="AT47" s="252">
        <f t="shared" si="37"/>
        <v>9.6199999999999992</v>
      </c>
      <c r="AU47" s="249">
        <f t="shared" si="38"/>
        <v>9.68</v>
      </c>
      <c r="AV47" s="248">
        <f t="shared" si="39"/>
        <v>9.73</v>
      </c>
      <c r="AW47" s="249">
        <f t="shared" si="40"/>
        <v>9.7899999999999991</v>
      </c>
      <c r="AX47" s="324">
        <f t="shared" si="41"/>
        <v>9.85</v>
      </c>
      <c r="AY47" s="325">
        <f t="shared" si="42"/>
        <v>9.91</v>
      </c>
      <c r="AZ47" s="248">
        <f t="shared" si="43"/>
        <v>9.9700000000000006</v>
      </c>
      <c r="BA47" s="249">
        <f t="shared" si="44"/>
        <v>10.029999999999999</v>
      </c>
      <c r="BB47" s="252">
        <f t="shared" si="45"/>
        <v>10.09</v>
      </c>
      <c r="BC47" s="249">
        <f t="shared" si="46"/>
        <v>10.14</v>
      </c>
      <c r="BD47" s="248">
        <f t="shared" si="47"/>
        <v>10.199999999999999</v>
      </c>
      <c r="BE47" s="249">
        <f t="shared" si="48"/>
        <v>10.26</v>
      </c>
      <c r="BF47" s="248">
        <f t="shared" si="49"/>
        <v>10.32</v>
      </c>
      <c r="BG47" s="324"/>
      <c r="BH47" s="257"/>
      <c r="BI47" s="246">
        <v>7800000</v>
      </c>
      <c r="BJ47" s="354"/>
      <c r="BK47" s="257"/>
      <c r="BL47" s="257"/>
      <c r="BM47" s="257"/>
      <c r="BN47" s="257"/>
      <c r="BO47" s="257"/>
      <c r="BP47" s="257"/>
      <c r="BQ47" s="257"/>
      <c r="BR47" s="257"/>
      <c r="BS47" s="257"/>
      <c r="BT47" s="257"/>
      <c r="BU47" s="257"/>
      <c r="BV47" s="257"/>
      <c r="BW47" s="257"/>
      <c r="BX47" s="257"/>
      <c r="BY47" s="257"/>
      <c r="BZ47" s="257"/>
      <c r="CA47" s="257"/>
      <c r="CB47" s="257"/>
      <c r="CC47" s="257"/>
      <c r="CD47" s="257"/>
      <c r="CE47" s="257"/>
      <c r="CF47" s="257"/>
      <c r="CG47" s="257"/>
      <c r="CH47" s="257"/>
      <c r="CI47" s="257"/>
      <c r="CJ47" s="257"/>
      <c r="CK47" s="257"/>
      <c r="CL47" s="257"/>
      <c r="CM47" s="257"/>
      <c r="CN47" s="257"/>
      <c r="CO47" s="257"/>
      <c r="CP47" s="257"/>
      <c r="CQ47" s="257"/>
      <c r="CR47" s="257"/>
      <c r="CS47" s="257"/>
      <c r="CT47" s="257"/>
      <c r="CU47" s="257"/>
      <c r="CV47" s="257"/>
      <c r="CW47" s="257"/>
      <c r="CX47" s="257"/>
      <c r="CY47" s="257"/>
      <c r="CZ47" s="257"/>
      <c r="DA47" s="257"/>
      <c r="DB47" s="257"/>
      <c r="DC47" s="257"/>
      <c r="DD47" s="257"/>
      <c r="DE47" s="257"/>
      <c r="DF47" s="257"/>
      <c r="DG47" s="257"/>
      <c r="DH47" s="257"/>
      <c r="DI47" s="257"/>
      <c r="DJ47" s="257"/>
      <c r="DK47" s="257"/>
      <c r="DL47" s="257"/>
      <c r="DM47" s="257"/>
      <c r="DN47" s="257"/>
      <c r="DO47" s="257"/>
      <c r="DP47" s="257"/>
      <c r="DQ47" s="257"/>
      <c r="DR47" s="257"/>
      <c r="DS47" s="257"/>
      <c r="DT47" s="257"/>
      <c r="DU47" s="257"/>
      <c r="DV47" s="257"/>
      <c r="DW47" s="257"/>
      <c r="DX47" s="257"/>
      <c r="DY47" s="257"/>
      <c r="DZ47" s="257"/>
      <c r="EA47" s="257"/>
      <c r="EB47" s="257"/>
      <c r="EC47" s="257"/>
      <c r="ED47" s="257"/>
      <c r="EE47" s="257"/>
      <c r="EF47" s="257"/>
      <c r="EG47" s="257"/>
      <c r="EH47" s="257"/>
      <c r="EI47" s="257"/>
      <c r="EJ47" s="257"/>
      <c r="EK47" s="257"/>
      <c r="EL47" s="257"/>
      <c r="EM47" s="257"/>
      <c r="EN47" s="257"/>
      <c r="EO47" s="257"/>
      <c r="EP47" s="257"/>
      <c r="EQ47" s="257"/>
      <c r="ER47" s="257"/>
      <c r="ES47" s="257"/>
      <c r="ET47" s="257"/>
      <c r="EU47" s="257"/>
      <c r="EV47" s="257"/>
      <c r="EW47" s="257"/>
      <c r="EX47" s="257"/>
      <c r="EY47" s="257"/>
      <c r="EZ47" s="257"/>
      <c r="FA47" s="257"/>
      <c r="FB47" s="257"/>
      <c r="FC47" s="257"/>
      <c r="FD47" s="257"/>
      <c r="FE47" s="257"/>
      <c r="FF47" s="257"/>
      <c r="FG47" s="257"/>
      <c r="FH47" s="257"/>
      <c r="FI47" s="257"/>
      <c r="FJ47" s="257"/>
      <c r="FK47" s="257"/>
      <c r="FL47" s="257"/>
      <c r="FM47" s="257"/>
      <c r="FN47" s="257"/>
      <c r="FO47" s="257"/>
      <c r="FP47" s="257"/>
      <c r="FQ47" s="257"/>
      <c r="FR47" s="257"/>
      <c r="FS47" s="257"/>
      <c r="FT47" s="257"/>
      <c r="FU47" s="257"/>
      <c r="FV47" s="257"/>
      <c r="FW47" s="257"/>
      <c r="FX47" s="257"/>
      <c r="FY47" s="257"/>
      <c r="FZ47" s="257"/>
      <c r="GA47" s="257"/>
      <c r="GB47" s="257"/>
      <c r="GC47" s="257"/>
      <c r="GD47" s="257"/>
      <c r="GE47" s="257"/>
      <c r="GF47" s="257"/>
      <c r="GG47" s="257"/>
      <c r="GH47" s="257"/>
      <c r="GI47" s="257"/>
      <c r="GJ47" s="257"/>
      <c r="GK47" s="257"/>
      <c r="GL47" s="257"/>
      <c r="GM47" s="257"/>
      <c r="GN47" s="257"/>
      <c r="GO47" s="257"/>
      <c r="GP47" s="257"/>
      <c r="GQ47" s="257"/>
      <c r="GR47" s="257"/>
      <c r="GS47" s="257"/>
      <c r="GT47" s="257"/>
      <c r="GU47" s="257"/>
      <c r="GV47" s="257"/>
      <c r="GW47" s="257"/>
      <c r="GX47" s="257"/>
      <c r="GY47" s="257"/>
      <c r="GZ47" s="257"/>
      <c r="HA47" s="257"/>
      <c r="HB47" s="257"/>
      <c r="HC47" s="257"/>
      <c r="HD47" s="257"/>
      <c r="HE47" s="257"/>
      <c r="HF47" s="257"/>
      <c r="HG47" s="257"/>
      <c r="HH47" s="257"/>
      <c r="HI47" s="257"/>
      <c r="HJ47" s="257"/>
      <c r="HK47" s="257"/>
      <c r="HL47" s="257"/>
      <c r="HM47" s="257"/>
      <c r="HN47" s="257"/>
      <c r="HO47" s="257"/>
      <c r="HP47" s="257"/>
      <c r="HQ47" s="257"/>
      <c r="HR47" s="257"/>
      <c r="HS47" s="257"/>
      <c r="HT47" s="257"/>
      <c r="HU47" s="257"/>
      <c r="HV47" s="257"/>
      <c r="HW47" s="257"/>
      <c r="HX47" s="257"/>
      <c r="HY47" s="257"/>
      <c r="HZ47" s="257"/>
      <c r="IA47" s="257"/>
      <c r="IB47" s="257"/>
      <c r="IC47" s="257"/>
      <c r="ID47" s="257"/>
      <c r="IE47" s="257"/>
      <c r="IF47" s="257"/>
      <c r="IG47" s="257"/>
      <c r="IH47" s="257"/>
      <c r="II47" s="257"/>
      <c r="IJ47" s="257"/>
      <c r="IK47" s="257"/>
      <c r="IL47" s="257"/>
      <c r="IM47" s="257"/>
      <c r="IN47" s="257"/>
      <c r="IO47" s="257"/>
      <c r="IP47" s="257"/>
      <c r="IQ47" s="257"/>
      <c r="IR47" s="257"/>
      <c r="IS47" s="257"/>
      <c r="IT47" s="257"/>
      <c r="IU47" s="257"/>
      <c r="IV47" s="257"/>
    </row>
    <row r="48" spans="1:256" ht="15" x14ac:dyDescent="0.25">
      <c r="A48" s="200">
        <v>60</v>
      </c>
      <c r="B48" s="201">
        <f t="shared" si="50"/>
        <v>1.3520000000000001</v>
      </c>
      <c r="C48" s="202">
        <v>8.0000000000000002E-3</v>
      </c>
      <c r="D48" s="203"/>
      <c r="E48" s="354"/>
      <c r="F48" s="226">
        <v>8000000</v>
      </c>
      <c r="G48" s="227">
        <f t="shared" si="51"/>
        <v>7.29</v>
      </c>
      <c r="H48" s="228">
        <f t="shared" si="52"/>
        <v>7.35</v>
      </c>
      <c r="I48" s="229">
        <f t="shared" si="0"/>
        <v>7.41</v>
      </c>
      <c r="J48" s="317">
        <f t="shared" si="1"/>
        <v>7.46</v>
      </c>
      <c r="K48" s="318">
        <f t="shared" si="2"/>
        <v>7.52</v>
      </c>
      <c r="L48" s="228">
        <f t="shared" si="3"/>
        <v>7.58</v>
      </c>
      <c r="M48" s="229">
        <f t="shared" si="4"/>
        <v>7.46</v>
      </c>
      <c r="N48" s="228">
        <f t="shared" si="5"/>
        <v>7.7</v>
      </c>
      <c r="O48" s="229">
        <f t="shared" si="6"/>
        <v>7.82</v>
      </c>
      <c r="P48" s="228">
        <f t="shared" si="7"/>
        <v>7.81</v>
      </c>
      <c r="Q48" s="229">
        <f t="shared" si="8"/>
        <v>7.87</v>
      </c>
      <c r="R48" s="228">
        <f t="shared" si="9"/>
        <v>7.93</v>
      </c>
      <c r="S48" s="229">
        <f t="shared" si="10"/>
        <v>7.99</v>
      </c>
      <c r="T48" s="317">
        <f t="shared" si="11"/>
        <v>8.0500000000000007</v>
      </c>
      <c r="U48" s="318">
        <f t="shared" si="12"/>
        <v>8.11</v>
      </c>
      <c r="V48" s="228">
        <f t="shared" si="13"/>
        <v>8.16</v>
      </c>
      <c r="W48" s="229">
        <f t="shared" si="14"/>
        <v>8.2200000000000006</v>
      </c>
      <c r="X48" s="232">
        <f t="shared" si="15"/>
        <v>8.2799999999999994</v>
      </c>
      <c r="Y48" s="229">
        <f t="shared" si="16"/>
        <v>8.34</v>
      </c>
      <c r="Z48" s="228">
        <f t="shared" si="17"/>
        <v>8.4</v>
      </c>
      <c r="AA48" s="229">
        <f t="shared" si="18"/>
        <v>8.4600000000000009</v>
      </c>
      <c r="AB48" s="228">
        <f t="shared" si="19"/>
        <v>8.51</v>
      </c>
      <c r="AC48" s="229">
        <f t="shared" si="20"/>
        <v>8.57</v>
      </c>
      <c r="AD48" s="317">
        <f t="shared" si="21"/>
        <v>8.6300000000000008</v>
      </c>
      <c r="AE48" s="318">
        <f t="shared" si="22"/>
        <v>8.69</v>
      </c>
      <c r="AF48" s="228">
        <f t="shared" si="23"/>
        <v>8.75</v>
      </c>
      <c r="AG48" s="229">
        <f t="shared" si="24"/>
        <v>8.81</v>
      </c>
      <c r="AH48" s="228">
        <f t="shared" si="25"/>
        <v>8.86</v>
      </c>
      <c r="AI48" s="229">
        <f t="shared" si="26"/>
        <v>8.92</v>
      </c>
      <c r="AJ48" s="228">
        <f t="shared" si="27"/>
        <v>8.98</v>
      </c>
      <c r="AK48" s="229">
        <f t="shared" si="28"/>
        <v>9.0399999999999991</v>
      </c>
      <c r="AL48" s="228">
        <f t="shared" si="29"/>
        <v>9.1</v>
      </c>
      <c r="AM48" s="229">
        <f t="shared" si="30"/>
        <v>9.16</v>
      </c>
      <c r="AN48" s="317">
        <f t="shared" si="31"/>
        <v>9.2100000000000009</v>
      </c>
      <c r="AO48" s="318">
        <f t="shared" si="32"/>
        <v>9.27</v>
      </c>
      <c r="AP48" s="232">
        <f t="shared" si="33"/>
        <v>9.33</v>
      </c>
      <c r="AQ48" s="229">
        <f t="shared" si="34"/>
        <v>9.39</v>
      </c>
      <c r="AR48" s="228">
        <f t="shared" si="35"/>
        <v>9.4499999999999993</v>
      </c>
      <c r="AS48" s="229">
        <f t="shared" si="36"/>
        <v>9.51</v>
      </c>
      <c r="AT48" s="232">
        <f t="shared" si="37"/>
        <v>9.56</v>
      </c>
      <c r="AU48" s="229">
        <f t="shared" si="38"/>
        <v>9.6199999999999992</v>
      </c>
      <c r="AV48" s="228">
        <f t="shared" si="39"/>
        <v>9.68</v>
      </c>
      <c r="AW48" s="229">
        <f t="shared" si="40"/>
        <v>9.74</v>
      </c>
      <c r="AX48" s="317">
        <f t="shared" si="41"/>
        <v>9.8000000000000007</v>
      </c>
      <c r="AY48" s="318">
        <f t="shared" si="42"/>
        <v>9.86</v>
      </c>
      <c r="AZ48" s="228">
        <f t="shared" si="43"/>
        <v>9.91</v>
      </c>
      <c r="BA48" s="229">
        <f t="shared" si="44"/>
        <v>9.9700000000000006</v>
      </c>
      <c r="BB48" s="232">
        <f t="shared" si="45"/>
        <v>10.029999999999999</v>
      </c>
      <c r="BC48" s="229">
        <f t="shared" si="46"/>
        <v>10.09</v>
      </c>
      <c r="BD48" s="228">
        <f t="shared" si="47"/>
        <v>10.15</v>
      </c>
      <c r="BE48" s="229">
        <f t="shared" si="48"/>
        <v>10.210000000000001</v>
      </c>
      <c r="BF48" s="228">
        <f t="shared" si="49"/>
        <v>10.26</v>
      </c>
      <c r="BG48" s="317"/>
      <c r="BH48" s="257"/>
      <c r="BI48" s="226">
        <v>8000000</v>
      </c>
      <c r="BJ48" s="354"/>
      <c r="BK48" s="257"/>
      <c r="BL48" s="257"/>
      <c r="BM48" s="257"/>
      <c r="BN48" s="257"/>
      <c r="BO48" s="257"/>
      <c r="BP48" s="257"/>
      <c r="BQ48" s="257"/>
      <c r="BR48" s="257"/>
      <c r="BS48" s="257"/>
      <c r="BT48" s="257"/>
      <c r="BU48" s="257"/>
      <c r="BV48" s="257"/>
      <c r="BW48" s="257"/>
      <c r="BX48" s="257"/>
      <c r="BY48" s="257"/>
      <c r="BZ48" s="257"/>
      <c r="CA48" s="257"/>
      <c r="CB48" s="257"/>
      <c r="CC48" s="257"/>
      <c r="CD48" s="257"/>
      <c r="CE48" s="257"/>
      <c r="CF48" s="257"/>
      <c r="CG48" s="257"/>
      <c r="CH48" s="257"/>
      <c r="CI48" s="257"/>
      <c r="CJ48" s="257"/>
      <c r="CK48" s="257"/>
      <c r="CL48" s="257"/>
      <c r="CM48" s="257"/>
      <c r="CN48" s="257"/>
      <c r="CO48" s="257"/>
      <c r="CP48" s="257"/>
      <c r="CQ48" s="257"/>
      <c r="CR48" s="257"/>
      <c r="CS48" s="257"/>
      <c r="CT48" s="257"/>
      <c r="CU48" s="257"/>
      <c r="CV48" s="257"/>
      <c r="CW48" s="257"/>
      <c r="CX48" s="257"/>
      <c r="CY48" s="257"/>
      <c r="CZ48" s="257"/>
      <c r="DA48" s="257"/>
      <c r="DB48" s="257"/>
      <c r="DC48" s="257"/>
      <c r="DD48" s="257"/>
      <c r="DE48" s="257"/>
      <c r="DF48" s="257"/>
      <c r="DG48" s="257"/>
      <c r="DH48" s="257"/>
      <c r="DI48" s="257"/>
      <c r="DJ48" s="257"/>
      <c r="DK48" s="257"/>
      <c r="DL48" s="257"/>
      <c r="DM48" s="257"/>
      <c r="DN48" s="257"/>
      <c r="DO48" s="257"/>
      <c r="DP48" s="257"/>
      <c r="DQ48" s="257"/>
      <c r="DR48" s="257"/>
      <c r="DS48" s="257"/>
      <c r="DT48" s="257"/>
      <c r="DU48" s="257"/>
      <c r="DV48" s="257"/>
      <c r="DW48" s="257"/>
      <c r="DX48" s="257"/>
      <c r="DY48" s="257"/>
      <c r="DZ48" s="257"/>
      <c r="EA48" s="257"/>
      <c r="EB48" s="257"/>
      <c r="EC48" s="257"/>
      <c r="ED48" s="257"/>
      <c r="EE48" s="257"/>
      <c r="EF48" s="257"/>
      <c r="EG48" s="257"/>
      <c r="EH48" s="257"/>
      <c r="EI48" s="257"/>
      <c r="EJ48" s="257"/>
      <c r="EK48" s="257"/>
      <c r="EL48" s="257"/>
      <c r="EM48" s="257"/>
      <c r="EN48" s="257"/>
      <c r="EO48" s="257"/>
      <c r="EP48" s="257"/>
      <c r="EQ48" s="257"/>
      <c r="ER48" s="257"/>
      <c r="ES48" s="257"/>
      <c r="ET48" s="257"/>
      <c r="EU48" s="257"/>
      <c r="EV48" s="257"/>
      <c r="EW48" s="257"/>
      <c r="EX48" s="257"/>
      <c r="EY48" s="257"/>
      <c r="EZ48" s="257"/>
      <c r="FA48" s="257"/>
      <c r="FB48" s="257"/>
      <c r="FC48" s="257"/>
      <c r="FD48" s="257"/>
      <c r="FE48" s="257"/>
      <c r="FF48" s="257"/>
      <c r="FG48" s="257"/>
      <c r="FH48" s="257"/>
      <c r="FI48" s="257"/>
      <c r="FJ48" s="257"/>
      <c r="FK48" s="257"/>
      <c r="FL48" s="257"/>
      <c r="FM48" s="257"/>
      <c r="FN48" s="257"/>
      <c r="FO48" s="257"/>
      <c r="FP48" s="257"/>
      <c r="FQ48" s="257"/>
      <c r="FR48" s="257"/>
      <c r="FS48" s="257"/>
      <c r="FT48" s="257"/>
      <c r="FU48" s="257"/>
      <c r="FV48" s="257"/>
      <c r="FW48" s="257"/>
      <c r="FX48" s="257"/>
      <c r="FY48" s="257"/>
      <c r="FZ48" s="257"/>
      <c r="GA48" s="257"/>
      <c r="GB48" s="257"/>
      <c r="GC48" s="257"/>
      <c r="GD48" s="257"/>
      <c r="GE48" s="257"/>
      <c r="GF48" s="257"/>
      <c r="GG48" s="257"/>
      <c r="GH48" s="257"/>
      <c r="GI48" s="257"/>
      <c r="GJ48" s="257"/>
      <c r="GK48" s="257"/>
      <c r="GL48" s="257"/>
      <c r="GM48" s="257"/>
      <c r="GN48" s="257"/>
      <c r="GO48" s="257"/>
      <c r="GP48" s="257"/>
      <c r="GQ48" s="257"/>
      <c r="GR48" s="257"/>
      <c r="GS48" s="257"/>
      <c r="GT48" s="257"/>
      <c r="GU48" s="257"/>
      <c r="GV48" s="257"/>
      <c r="GW48" s="257"/>
      <c r="GX48" s="257"/>
      <c r="GY48" s="257"/>
      <c r="GZ48" s="257"/>
      <c r="HA48" s="257"/>
      <c r="HB48" s="257"/>
      <c r="HC48" s="257"/>
      <c r="HD48" s="257"/>
      <c r="HE48" s="257"/>
      <c r="HF48" s="257"/>
      <c r="HG48" s="257"/>
      <c r="HH48" s="257"/>
      <c r="HI48" s="257"/>
      <c r="HJ48" s="257"/>
      <c r="HK48" s="257"/>
      <c r="HL48" s="257"/>
      <c r="HM48" s="257"/>
      <c r="HN48" s="257"/>
      <c r="HO48" s="257"/>
      <c r="HP48" s="257"/>
      <c r="HQ48" s="257"/>
      <c r="HR48" s="257"/>
      <c r="HS48" s="257"/>
      <c r="HT48" s="257"/>
      <c r="HU48" s="257"/>
      <c r="HV48" s="257"/>
      <c r="HW48" s="257"/>
      <c r="HX48" s="257"/>
      <c r="HY48" s="257"/>
      <c r="HZ48" s="257"/>
      <c r="IA48" s="257"/>
      <c r="IB48" s="257"/>
      <c r="IC48" s="257"/>
      <c r="ID48" s="257"/>
      <c r="IE48" s="257"/>
      <c r="IF48" s="257"/>
      <c r="IG48" s="257"/>
      <c r="IH48" s="257"/>
      <c r="II48" s="257"/>
      <c r="IJ48" s="257"/>
      <c r="IK48" s="257"/>
      <c r="IL48" s="257"/>
      <c r="IM48" s="257"/>
      <c r="IN48" s="257"/>
      <c r="IO48" s="257"/>
      <c r="IP48" s="257"/>
      <c r="IQ48" s="257"/>
      <c r="IR48" s="257"/>
      <c r="IS48" s="257"/>
      <c r="IT48" s="257"/>
      <c r="IU48" s="257"/>
      <c r="IV48" s="257"/>
    </row>
    <row r="49" spans="1:256" ht="15" x14ac:dyDescent="0.25">
      <c r="A49" s="214">
        <v>61</v>
      </c>
      <c r="B49" s="215">
        <f t="shared" si="50"/>
        <v>1.36</v>
      </c>
      <c r="C49" s="202">
        <v>8.0000000000000002E-3</v>
      </c>
      <c r="D49" s="203"/>
      <c r="E49" s="354"/>
      <c r="F49" s="236">
        <v>8200000</v>
      </c>
      <c r="G49" s="237">
        <f t="shared" si="51"/>
        <v>7.25</v>
      </c>
      <c r="H49" s="238">
        <f t="shared" si="52"/>
        <v>7.31</v>
      </c>
      <c r="I49" s="239">
        <f t="shared" si="0"/>
        <v>7.37</v>
      </c>
      <c r="J49" s="320">
        <f t="shared" si="1"/>
        <v>7.42</v>
      </c>
      <c r="K49" s="321">
        <f t="shared" si="2"/>
        <v>7.48</v>
      </c>
      <c r="L49" s="238">
        <f t="shared" si="3"/>
        <v>7.54</v>
      </c>
      <c r="M49" s="239">
        <f t="shared" si="4"/>
        <v>7.42</v>
      </c>
      <c r="N49" s="238">
        <f t="shared" si="5"/>
        <v>7.66</v>
      </c>
      <c r="O49" s="239">
        <f t="shared" si="6"/>
        <v>7.78</v>
      </c>
      <c r="P49" s="238">
        <f t="shared" si="7"/>
        <v>7.77</v>
      </c>
      <c r="Q49" s="239">
        <f t="shared" si="8"/>
        <v>7.83</v>
      </c>
      <c r="R49" s="238">
        <f t="shared" si="9"/>
        <v>7.89</v>
      </c>
      <c r="S49" s="239">
        <f t="shared" si="10"/>
        <v>7.95</v>
      </c>
      <c r="T49" s="320">
        <f t="shared" si="11"/>
        <v>8</v>
      </c>
      <c r="U49" s="321">
        <f t="shared" si="12"/>
        <v>8.06</v>
      </c>
      <c r="V49" s="238">
        <f t="shared" si="13"/>
        <v>8.1199999999999992</v>
      </c>
      <c r="W49" s="239">
        <f t="shared" si="14"/>
        <v>8.18</v>
      </c>
      <c r="X49" s="242">
        <f t="shared" si="15"/>
        <v>8.24</v>
      </c>
      <c r="Y49" s="239">
        <f t="shared" si="16"/>
        <v>8.2899999999999991</v>
      </c>
      <c r="Z49" s="238">
        <f t="shared" si="17"/>
        <v>8.35</v>
      </c>
      <c r="AA49" s="239">
        <f t="shared" si="18"/>
        <v>8.41</v>
      </c>
      <c r="AB49" s="238">
        <f t="shared" si="19"/>
        <v>8.4700000000000006</v>
      </c>
      <c r="AC49" s="239">
        <f t="shared" si="20"/>
        <v>8.5299999999999994</v>
      </c>
      <c r="AD49" s="320">
        <f t="shared" si="21"/>
        <v>8.58</v>
      </c>
      <c r="AE49" s="321">
        <f t="shared" si="22"/>
        <v>8.64</v>
      </c>
      <c r="AF49" s="238">
        <f t="shared" si="23"/>
        <v>8.6999999999999993</v>
      </c>
      <c r="AG49" s="239">
        <f t="shared" si="24"/>
        <v>8.76</v>
      </c>
      <c r="AH49" s="238">
        <f t="shared" si="25"/>
        <v>8.82</v>
      </c>
      <c r="AI49" s="239">
        <f t="shared" si="26"/>
        <v>8.8699999999999992</v>
      </c>
      <c r="AJ49" s="238">
        <f t="shared" si="27"/>
        <v>8.93</v>
      </c>
      <c r="AK49" s="239">
        <f t="shared" si="28"/>
        <v>8.99</v>
      </c>
      <c r="AL49" s="238">
        <f t="shared" si="29"/>
        <v>9.0500000000000007</v>
      </c>
      <c r="AM49" s="239">
        <f t="shared" si="30"/>
        <v>9.11</v>
      </c>
      <c r="AN49" s="320">
        <f t="shared" si="31"/>
        <v>9.16</v>
      </c>
      <c r="AO49" s="321">
        <f t="shared" si="32"/>
        <v>9.2200000000000006</v>
      </c>
      <c r="AP49" s="242">
        <f t="shared" si="33"/>
        <v>9.2799999999999994</v>
      </c>
      <c r="AQ49" s="239">
        <f t="shared" si="34"/>
        <v>9.34</v>
      </c>
      <c r="AR49" s="238">
        <f t="shared" si="35"/>
        <v>9.4</v>
      </c>
      <c r="AS49" s="239">
        <f t="shared" si="36"/>
        <v>9.4499999999999993</v>
      </c>
      <c r="AT49" s="242">
        <f t="shared" si="37"/>
        <v>9.51</v>
      </c>
      <c r="AU49" s="239">
        <f t="shared" si="38"/>
        <v>9.57</v>
      </c>
      <c r="AV49" s="238">
        <f t="shared" si="39"/>
        <v>9.6300000000000008</v>
      </c>
      <c r="AW49" s="239">
        <f t="shared" si="40"/>
        <v>9.69</v>
      </c>
      <c r="AX49" s="320">
        <f t="shared" si="41"/>
        <v>9.74</v>
      </c>
      <c r="AY49" s="321">
        <f t="shared" si="42"/>
        <v>9.8000000000000007</v>
      </c>
      <c r="AZ49" s="238">
        <f t="shared" si="43"/>
        <v>9.86</v>
      </c>
      <c r="BA49" s="239">
        <f t="shared" si="44"/>
        <v>9.92</v>
      </c>
      <c r="BB49" s="242">
        <f t="shared" si="45"/>
        <v>9.98</v>
      </c>
      <c r="BC49" s="239">
        <f t="shared" si="46"/>
        <v>10.029999999999999</v>
      </c>
      <c r="BD49" s="238">
        <f t="shared" si="47"/>
        <v>10.09</v>
      </c>
      <c r="BE49" s="239">
        <f t="shared" si="48"/>
        <v>10.15</v>
      </c>
      <c r="BF49" s="238">
        <f t="shared" si="49"/>
        <v>10.210000000000001</v>
      </c>
      <c r="BG49" s="320"/>
      <c r="BH49" s="257"/>
      <c r="BI49" s="236">
        <v>8200000</v>
      </c>
      <c r="BJ49" s="354"/>
      <c r="BK49" s="257"/>
      <c r="BL49" s="257"/>
      <c r="BM49" s="257"/>
      <c r="BN49" s="257"/>
      <c r="BO49" s="257"/>
      <c r="BP49" s="257"/>
      <c r="BQ49" s="257"/>
      <c r="BR49" s="257"/>
      <c r="BS49" s="257"/>
      <c r="BT49" s="257"/>
      <c r="BU49" s="257"/>
      <c r="BV49" s="257"/>
      <c r="BW49" s="257"/>
      <c r="BX49" s="257"/>
      <c r="BY49" s="257"/>
      <c r="BZ49" s="257"/>
      <c r="CA49" s="257"/>
      <c r="CB49" s="257"/>
      <c r="CC49" s="257"/>
      <c r="CD49" s="257"/>
      <c r="CE49" s="257"/>
      <c r="CF49" s="257"/>
      <c r="CG49" s="257"/>
      <c r="CH49" s="257"/>
      <c r="CI49" s="257"/>
      <c r="CJ49" s="257"/>
      <c r="CK49" s="257"/>
      <c r="CL49" s="257"/>
      <c r="CM49" s="257"/>
      <c r="CN49" s="257"/>
      <c r="CO49" s="257"/>
      <c r="CP49" s="257"/>
      <c r="CQ49" s="257"/>
      <c r="CR49" s="257"/>
      <c r="CS49" s="257"/>
      <c r="CT49" s="257"/>
      <c r="CU49" s="257"/>
      <c r="CV49" s="257"/>
      <c r="CW49" s="257"/>
      <c r="CX49" s="257"/>
      <c r="CY49" s="257"/>
      <c r="CZ49" s="257"/>
      <c r="DA49" s="257"/>
      <c r="DB49" s="257"/>
      <c r="DC49" s="257"/>
      <c r="DD49" s="257"/>
      <c r="DE49" s="257"/>
      <c r="DF49" s="257"/>
      <c r="DG49" s="257"/>
      <c r="DH49" s="257"/>
      <c r="DI49" s="257"/>
      <c r="DJ49" s="257"/>
      <c r="DK49" s="257"/>
      <c r="DL49" s="257"/>
      <c r="DM49" s="257"/>
      <c r="DN49" s="257"/>
      <c r="DO49" s="257"/>
      <c r="DP49" s="257"/>
      <c r="DQ49" s="257"/>
      <c r="DR49" s="257"/>
      <c r="DS49" s="257"/>
      <c r="DT49" s="257"/>
      <c r="DU49" s="257"/>
      <c r="DV49" s="257"/>
      <c r="DW49" s="257"/>
      <c r="DX49" s="257"/>
      <c r="DY49" s="257"/>
      <c r="DZ49" s="257"/>
      <c r="EA49" s="257"/>
      <c r="EB49" s="257"/>
      <c r="EC49" s="257"/>
      <c r="ED49" s="257"/>
      <c r="EE49" s="257"/>
      <c r="EF49" s="257"/>
      <c r="EG49" s="257"/>
      <c r="EH49" s="257"/>
      <c r="EI49" s="257"/>
      <c r="EJ49" s="257"/>
      <c r="EK49" s="257"/>
      <c r="EL49" s="257"/>
      <c r="EM49" s="257"/>
      <c r="EN49" s="257"/>
      <c r="EO49" s="257"/>
      <c r="EP49" s="257"/>
      <c r="EQ49" s="257"/>
      <c r="ER49" s="257"/>
      <c r="ES49" s="257"/>
      <c r="ET49" s="257"/>
      <c r="EU49" s="257"/>
      <c r="EV49" s="257"/>
      <c r="EW49" s="257"/>
      <c r="EX49" s="257"/>
      <c r="EY49" s="257"/>
      <c r="EZ49" s="257"/>
      <c r="FA49" s="257"/>
      <c r="FB49" s="257"/>
      <c r="FC49" s="257"/>
      <c r="FD49" s="257"/>
      <c r="FE49" s="257"/>
      <c r="FF49" s="257"/>
      <c r="FG49" s="257"/>
      <c r="FH49" s="257"/>
      <c r="FI49" s="257"/>
      <c r="FJ49" s="257"/>
      <c r="FK49" s="257"/>
      <c r="FL49" s="257"/>
      <c r="FM49" s="257"/>
      <c r="FN49" s="257"/>
      <c r="FO49" s="257"/>
      <c r="FP49" s="257"/>
      <c r="FQ49" s="257"/>
      <c r="FR49" s="257"/>
      <c r="FS49" s="257"/>
      <c r="FT49" s="257"/>
      <c r="FU49" s="257"/>
      <c r="FV49" s="257"/>
      <c r="FW49" s="257"/>
      <c r="FX49" s="257"/>
      <c r="FY49" s="257"/>
      <c r="FZ49" s="257"/>
      <c r="GA49" s="257"/>
      <c r="GB49" s="257"/>
      <c r="GC49" s="257"/>
      <c r="GD49" s="257"/>
      <c r="GE49" s="257"/>
      <c r="GF49" s="257"/>
      <c r="GG49" s="257"/>
      <c r="GH49" s="257"/>
      <c r="GI49" s="257"/>
      <c r="GJ49" s="257"/>
      <c r="GK49" s="257"/>
      <c r="GL49" s="257"/>
      <c r="GM49" s="257"/>
      <c r="GN49" s="257"/>
      <c r="GO49" s="257"/>
      <c r="GP49" s="257"/>
      <c r="GQ49" s="257"/>
      <c r="GR49" s="257"/>
      <c r="GS49" s="257"/>
      <c r="GT49" s="257"/>
      <c r="GU49" s="257"/>
      <c r="GV49" s="257"/>
      <c r="GW49" s="257"/>
      <c r="GX49" s="257"/>
      <c r="GY49" s="257"/>
      <c r="GZ49" s="257"/>
      <c r="HA49" s="257"/>
      <c r="HB49" s="257"/>
      <c r="HC49" s="257"/>
      <c r="HD49" s="257"/>
      <c r="HE49" s="257"/>
      <c r="HF49" s="257"/>
      <c r="HG49" s="257"/>
      <c r="HH49" s="257"/>
      <c r="HI49" s="257"/>
      <c r="HJ49" s="257"/>
      <c r="HK49" s="257"/>
      <c r="HL49" s="257"/>
      <c r="HM49" s="257"/>
      <c r="HN49" s="257"/>
      <c r="HO49" s="257"/>
      <c r="HP49" s="257"/>
      <c r="HQ49" s="257"/>
      <c r="HR49" s="257"/>
      <c r="HS49" s="257"/>
      <c r="HT49" s="257"/>
      <c r="HU49" s="257"/>
      <c r="HV49" s="257"/>
      <c r="HW49" s="257"/>
      <c r="HX49" s="257"/>
      <c r="HY49" s="257"/>
      <c r="HZ49" s="257"/>
      <c r="IA49" s="257"/>
      <c r="IB49" s="257"/>
      <c r="IC49" s="257"/>
      <c r="ID49" s="257"/>
      <c r="IE49" s="257"/>
      <c r="IF49" s="257"/>
      <c r="IG49" s="257"/>
      <c r="IH49" s="257"/>
      <c r="II49" s="257"/>
      <c r="IJ49" s="257"/>
      <c r="IK49" s="257"/>
      <c r="IL49" s="257"/>
      <c r="IM49" s="257"/>
      <c r="IN49" s="257"/>
      <c r="IO49" s="257"/>
      <c r="IP49" s="257"/>
      <c r="IQ49" s="257"/>
      <c r="IR49" s="257"/>
      <c r="IS49" s="257"/>
      <c r="IT49" s="257"/>
      <c r="IU49" s="257"/>
      <c r="IV49" s="257"/>
    </row>
    <row r="50" spans="1:256" ht="15" x14ac:dyDescent="0.25">
      <c r="A50" s="200">
        <v>62</v>
      </c>
      <c r="B50" s="201">
        <f t="shared" si="50"/>
        <v>1.3680000000000001</v>
      </c>
      <c r="C50" s="202">
        <v>8.0000000000000002E-3</v>
      </c>
      <c r="D50" s="203"/>
      <c r="E50" s="354"/>
      <c r="F50" s="245">
        <v>8400000</v>
      </c>
      <c r="G50" s="237">
        <f t="shared" si="51"/>
        <v>7.21</v>
      </c>
      <c r="H50" s="238">
        <f t="shared" si="52"/>
        <v>7.27</v>
      </c>
      <c r="I50" s="239">
        <f t="shared" si="0"/>
        <v>7.33</v>
      </c>
      <c r="J50" s="320">
        <f t="shared" si="1"/>
        <v>7.38</v>
      </c>
      <c r="K50" s="321">
        <f t="shared" si="2"/>
        <v>7.44</v>
      </c>
      <c r="L50" s="238">
        <f t="shared" si="3"/>
        <v>7.5</v>
      </c>
      <c r="M50" s="239">
        <f t="shared" si="4"/>
        <v>7.38</v>
      </c>
      <c r="N50" s="238">
        <f t="shared" si="5"/>
        <v>7.61</v>
      </c>
      <c r="O50" s="239">
        <f t="shared" si="6"/>
        <v>7.74</v>
      </c>
      <c r="P50" s="238">
        <f t="shared" si="7"/>
        <v>7.73</v>
      </c>
      <c r="Q50" s="239">
        <f t="shared" si="8"/>
        <v>7.79</v>
      </c>
      <c r="R50" s="238">
        <f t="shared" si="9"/>
        <v>7.84</v>
      </c>
      <c r="S50" s="239">
        <f t="shared" si="10"/>
        <v>7.9</v>
      </c>
      <c r="T50" s="320">
        <f t="shared" si="11"/>
        <v>7.96</v>
      </c>
      <c r="U50" s="321">
        <f t="shared" si="12"/>
        <v>8.02</v>
      </c>
      <c r="V50" s="238">
        <f t="shared" si="13"/>
        <v>8.08</v>
      </c>
      <c r="W50" s="239">
        <f t="shared" si="14"/>
        <v>8.1300000000000008</v>
      </c>
      <c r="X50" s="242">
        <f t="shared" si="15"/>
        <v>8.19</v>
      </c>
      <c r="Y50" s="239">
        <f t="shared" si="16"/>
        <v>8.25</v>
      </c>
      <c r="Z50" s="238">
        <f t="shared" si="17"/>
        <v>8.31</v>
      </c>
      <c r="AA50" s="239">
        <f t="shared" si="18"/>
        <v>8.36</v>
      </c>
      <c r="AB50" s="238">
        <f t="shared" si="19"/>
        <v>8.42</v>
      </c>
      <c r="AC50" s="239">
        <f t="shared" si="20"/>
        <v>8.48</v>
      </c>
      <c r="AD50" s="320">
        <f t="shared" si="21"/>
        <v>8.5399999999999991</v>
      </c>
      <c r="AE50" s="321">
        <f t="shared" si="22"/>
        <v>8.59</v>
      </c>
      <c r="AF50" s="238">
        <f t="shared" si="23"/>
        <v>8.65</v>
      </c>
      <c r="AG50" s="239">
        <f t="shared" si="24"/>
        <v>8.7100000000000009</v>
      </c>
      <c r="AH50" s="238">
        <f t="shared" si="25"/>
        <v>8.77</v>
      </c>
      <c r="AI50" s="239">
        <f t="shared" si="26"/>
        <v>8.83</v>
      </c>
      <c r="AJ50" s="238">
        <f t="shared" si="27"/>
        <v>8.8800000000000008</v>
      </c>
      <c r="AK50" s="239">
        <f t="shared" si="28"/>
        <v>8.94</v>
      </c>
      <c r="AL50" s="238">
        <f t="shared" si="29"/>
        <v>9</v>
      </c>
      <c r="AM50" s="239">
        <f t="shared" si="30"/>
        <v>9.06</v>
      </c>
      <c r="AN50" s="320">
        <f t="shared" si="31"/>
        <v>9.11</v>
      </c>
      <c r="AO50" s="321">
        <f t="shared" si="32"/>
        <v>9.17</v>
      </c>
      <c r="AP50" s="242">
        <f t="shared" si="33"/>
        <v>9.23</v>
      </c>
      <c r="AQ50" s="239">
        <f t="shared" si="34"/>
        <v>9.2899999999999991</v>
      </c>
      <c r="AR50" s="238">
        <f t="shared" si="35"/>
        <v>9.34</v>
      </c>
      <c r="AS50" s="239">
        <f t="shared" si="36"/>
        <v>9.4</v>
      </c>
      <c r="AT50" s="242">
        <f t="shared" si="37"/>
        <v>9.4600000000000009</v>
      </c>
      <c r="AU50" s="239">
        <f t="shared" si="38"/>
        <v>9.52</v>
      </c>
      <c r="AV50" s="238">
        <f t="shared" si="39"/>
        <v>9.57</v>
      </c>
      <c r="AW50" s="239">
        <f t="shared" si="40"/>
        <v>9.6300000000000008</v>
      </c>
      <c r="AX50" s="320">
        <f t="shared" si="41"/>
        <v>9.69</v>
      </c>
      <c r="AY50" s="321">
        <f t="shared" si="42"/>
        <v>9.75</v>
      </c>
      <c r="AZ50" s="238">
        <f t="shared" si="43"/>
        <v>9.81</v>
      </c>
      <c r="BA50" s="239">
        <f t="shared" si="44"/>
        <v>9.86</v>
      </c>
      <c r="BB50" s="242">
        <f t="shared" si="45"/>
        <v>9.92</v>
      </c>
      <c r="BC50" s="239">
        <f t="shared" si="46"/>
        <v>9.98</v>
      </c>
      <c r="BD50" s="238">
        <f t="shared" si="47"/>
        <v>10.039999999999999</v>
      </c>
      <c r="BE50" s="239">
        <f t="shared" si="48"/>
        <v>10.09</v>
      </c>
      <c r="BF50" s="238">
        <f t="shared" si="49"/>
        <v>10.15</v>
      </c>
      <c r="BG50" s="320"/>
      <c r="BH50" s="257"/>
      <c r="BI50" s="245">
        <v>8400000</v>
      </c>
      <c r="BJ50" s="354"/>
      <c r="BK50" s="257"/>
      <c r="BL50" s="257"/>
      <c r="BM50" s="257"/>
      <c r="BN50" s="257"/>
      <c r="BO50" s="257"/>
      <c r="BP50" s="257"/>
      <c r="BQ50" s="257"/>
      <c r="BR50" s="257"/>
      <c r="BS50" s="257"/>
      <c r="BT50" s="257"/>
      <c r="BU50" s="257"/>
      <c r="BV50" s="257"/>
      <c r="BW50" s="257"/>
      <c r="BX50" s="257"/>
      <c r="BY50" s="257"/>
      <c r="BZ50" s="257"/>
      <c r="CA50" s="257"/>
      <c r="CB50" s="257"/>
      <c r="CC50" s="257"/>
      <c r="CD50" s="257"/>
      <c r="CE50" s="257"/>
      <c r="CF50" s="257"/>
      <c r="CG50" s="257"/>
      <c r="CH50" s="257"/>
      <c r="CI50" s="257"/>
      <c r="CJ50" s="257"/>
      <c r="CK50" s="257"/>
      <c r="CL50" s="257"/>
      <c r="CM50" s="257"/>
      <c r="CN50" s="257"/>
      <c r="CO50" s="257"/>
      <c r="CP50" s="257"/>
      <c r="CQ50" s="257"/>
      <c r="CR50" s="257"/>
      <c r="CS50" s="257"/>
      <c r="CT50" s="257"/>
      <c r="CU50" s="257"/>
      <c r="CV50" s="257"/>
      <c r="CW50" s="257"/>
      <c r="CX50" s="257"/>
      <c r="CY50" s="257"/>
      <c r="CZ50" s="257"/>
      <c r="DA50" s="257"/>
      <c r="DB50" s="257"/>
      <c r="DC50" s="257"/>
      <c r="DD50" s="257"/>
      <c r="DE50" s="257"/>
      <c r="DF50" s="257"/>
      <c r="DG50" s="257"/>
      <c r="DH50" s="257"/>
      <c r="DI50" s="257"/>
      <c r="DJ50" s="257"/>
      <c r="DK50" s="257"/>
      <c r="DL50" s="257"/>
      <c r="DM50" s="257"/>
      <c r="DN50" s="257"/>
      <c r="DO50" s="257"/>
      <c r="DP50" s="257"/>
      <c r="DQ50" s="257"/>
      <c r="DR50" s="257"/>
      <c r="DS50" s="257"/>
      <c r="DT50" s="257"/>
      <c r="DU50" s="257"/>
      <c r="DV50" s="257"/>
      <c r="DW50" s="257"/>
      <c r="DX50" s="257"/>
      <c r="DY50" s="257"/>
      <c r="DZ50" s="257"/>
      <c r="EA50" s="257"/>
      <c r="EB50" s="257"/>
      <c r="EC50" s="257"/>
      <c r="ED50" s="257"/>
      <c r="EE50" s="257"/>
      <c r="EF50" s="257"/>
      <c r="EG50" s="257"/>
      <c r="EH50" s="257"/>
      <c r="EI50" s="257"/>
      <c r="EJ50" s="257"/>
      <c r="EK50" s="257"/>
      <c r="EL50" s="257"/>
      <c r="EM50" s="257"/>
      <c r="EN50" s="257"/>
      <c r="EO50" s="257"/>
      <c r="EP50" s="257"/>
      <c r="EQ50" s="257"/>
      <c r="ER50" s="257"/>
      <c r="ES50" s="257"/>
      <c r="ET50" s="257"/>
      <c r="EU50" s="257"/>
      <c r="EV50" s="257"/>
      <c r="EW50" s="257"/>
      <c r="EX50" s="257"/>
      <c r="EY50" s="257"/>
      <c r="EZ50" s="257"/>
      <c r="FA50" s="257"/>
      <c r="FB50" s="257"/>
      <c r="FC50" s="257"/>
      <c r="FD50" s="257"/>
      <c r="FE50" s="257"/>
      <c r="FF50" s="257"/>
      <c r="FG50" s="257"/>
      <c r="FH50" s="257"/>
      <c r="FI50" s="257"/>
      <c r="FJ50" s="257"/>
      <c r="FK50" s="257"/>
      <c r="FL50" s="257"/>
      <c r="FM50" s="257"/>
      <c r="FN50" s="257"/>
      <c r="FO50" s="257"/>
      <c r="FP50" s="257"/>
      <c r="FQ50" s="257"/>
      <c r="FR50" s="257"/>
      <c r="FS50" s="257"/>
      <c r="FT50" s="257"/>
      <c r="FU50" s="257"/>
      <c r="FV50" s="257"/>
      <c r="FW50" s="257"/>
      <c r="FX50" s="257"/>
      <c r="FY50" s="257"/>
      <c r="FZ50" s="257"/>
      <c r="GA50" s="257"/>
      <c r="GB50" s="257"/>
      <c r="GC50" s="257"/>
      <c r="GD50" s="257"/>
      <c r="GE50" s="257"/>
      <c r="GF50" s="257"/>
      <c r="GG50" s="257"/>
      <c r="GH50" s="257"/>
      <c r="GI50" s="257"/>
      <c r="GJ50" s="257"/>
      <c r="GK50" s="257"/>
      <c r="GL50" s="257"/>
      <c r="GM50" s="257"/>
      <c r="GN50" s="257"/>
      <c r="GO50" s="257"/>
      <c r="GP50" s="257"/>
      <c r="GQ50" s="257"/>
      <c r="GR50" s="257"/>
      <c r="GS50" s="257"/>
      <c r="GT50" s="257"/>
      <c r="GU50" s="257"/>
      <c r="GV50" s="257"/>
      <c r="GW50" s="257"/>
      <c r="GX50" s="257"/>
      <c r="GY50" s="257"/>
      <c r="GZ50" s="257"/>
      <c r="HA50" s="257"/>
      <c r="HB50" s="257"/>
      <c r="HC50" s="257"/>
      <c r="HD50" s="257"/>
      <c r="HE50" s="257"/>
      <c r="HF50" s="257"/>
      <c r="HG50" s="257"/>
      <c r="HH50" s="257"/>
      <c r="HI50" s="257"/>
      <c r="HJ50" s="257"/>
      <c r="HK50" s="257"/>
      <c r="HL50" s="257"/>
      <c r="HM50" s="257"/>
      <c r="HN50" s="257"/>
      <c r="HO50" s="257"/>
      <c r="HP50" s="257"/>
      <c r="HQ50" s="257"/>
      <c r="HR50" s="257"/>
      <c r="HS50" s="257"/>
      <c r="HT50" s="257"/>
      <c r="HU50" s="257"/>
      <c r="HV50" s="257"/>
      <c r="HW50" s="257"/>
      <c r="HX50" s="257"/>
      <c r="HY50" s="257"/>
      <c r="HZ50" s="257"/>
      <c r="IA50" s="257"/>
      <c r="IB50" s="257"/>
      <c r="IC50" s="257"/>
      <c r="ID50" s="257"/>
      <c r="IE50" s="257"/>
      <c r="IF50" s="257"/>
      <c r="IG50" s="257"/>
      <c r="IH50" s="257"/>
      <c r="II50" s="257"/>
      <c r="IJ50" s="257"/>
      <c r="IK50" s="257"/>
      <c r="IL50" s="257"/>
      <c r="IM50" s="257"/>
      <c r="IN50" s="257"/>
      <c r="IO50" s="257"/>
      <c r="IP50" s="257"/>
      <c r="IQ50" s="257"/>
      <c r="IR50" s="257"/>
      <c r="IS50" s="257"/>
      <c r="IT50" s="257"/>
      <c r="IU50" s="257"/>
      <c r="IV50" s="257"/>
    </row>
    <row r="51" spans="1:256" ht="15" x14ac:dyDescent="0.25">
      <c r="A51" s="214">
        <v>63</v>
      </c>
      <c r="B51" s="215">
        <f t="shared" si="50"/>
        <v>1.3759999999999999</v>
      </c>
      <c r="C51" s="202">
        <v>8.0000000000000002E-3</v>
      </c>
      <c r="D51" s="203"/>
      <c r="E51" s="354"/>
      <c r="F51" s="236">
        <v>8600000</v>
      </c>
      <c r="G51" s="237">
        <f t="shared" si="51"/>
        <v>7.17</v>
      </c>
      <c r="H51" s="238">
        <f t="shared" si="52"/>
        <v>7.23</v>
      </c>
      <c r="I51" s="239">
        <f t="shared" si="0"/>
        <v>7.29</v>
      </c>
      <c r="J51" s="320">
        <f t="shared" si="1"/>
        <v>7.34</v>
      </c>
      <c r="K51" s="321">
        <f t="shared" si="2"/>
        <v>7.4</v>
      </c>
      <c r="L51" s="238">
        <f t="shared" si="3"/>
        <v>7.46</v>
      </c>
      <c r="M51" s="239">
        <f t="shared" si="4"/>
        <v>7.34</v>
      </c>
      <c r="N51" s="238">
        <f t="shared" si="5"/>
        <v>7.57</v>
      </c>
      <c r="O51" s="239">
        <f t="shared" si="6"/>
        <v>7.69</v>
      </c>
      <c r="P51" s="238">
        <f t="shared" si="7"/>
        <v>7.69</v>
      </c>
      <c r="Q51" s="239">
        <f t="shared" si="8"/>
        <v>7.74</v>
      </c>
      <c r="R51" s="238">
        <f t="shared" si="9"/>
        <v>7.8</v>
      </c>
      <c r="S51" s="239">
        <f t="shared" si="10"/>
        <v>7.86</v>
      </c>
      <c r="T51" s="320">
        <f t="shared" si="11"/>
        <v>7.92</v>
      </c>
      <c r="U51" s="321">
        <f t="shared" si="12"/>
        <v>7.97</v>
      </c>
      <c r="V51" s="238">
        <f t="shared" si="13"/>
        <v>8.0299999999999994</v>
      </c>
      <c r="W51" s="239">
        <f t="shared" si="14"/>
        <v>8.09</v>
      </c>
      <c r="X51" s="242">
        <f t="shared" si="15"/>
        <v>8.15</v>
      </c>
      <c r="Y51" s="239">
        <f t="shared" si="16"/>
        <v>8.1999999999999993</v>
      </c>
      <c r="Z51" s="238">
        <f t="shared" si="17"/>
        <v>8.26</v>
      </c>
      <c r="AA51" s="239">
        <f t="shared" si="18"/>
        <v>8.32</v>
      </c>
      <c r="AB51" s="238">
        <f t="shared" si="19"/>
        <v>8.3699999999999992</v>
      </c>
      <c r="AC51" s="239">
        <f t="shared" si="20"/>
        <v>8.43</v>
      </c>
      <c r="AD51" s="320">
        <f t="shared" si="21"/>
        <v>8.49</v>
      </c>
      <c r="AE51" s="321">
        <f t="shared" si="22"/>
        <v>8.5500000000000007</v>
      </c>
      <c r="AF51" s="238">
        <f t="shared" si="23"/>
        <v>8.6</v>
      </c>
      <c r="AG51" s="239">
        <f t="shared" si="24"/>
        <v>8.66</v>
      </c>
      <c r="AH51" s="238">
        <f t="shared" si="25"/>
        <v>8.7200000000000006</v>
      </c>
      <c r="AI51" s="239">
        <f t="shared" si="26"/>
        <v>8.7799999999999994</v>
      </c>
      <c r="AJ51" s="238">
        <f t="shared" si="27"/>
        <v>8.83</v>
      </c>
      <c r="AK51" s="239">
        <f t="shared" si="28"/>
        <v>8.89</v>
      </c>
      <c r="AL51" s="238">
        <f t="shared" si="29"/>
        <v>8.9499999999999993</v>
      </c>
      <c r="AM51" s="239">
        <f t="shared" si="30"/>
        <v>9.01</v>
      </c>
      <c r="AN51" s="320">
        <f t="shared" si="31"/>
        <v>9.06</v>
      </c>
      <c r="AO51" s="321">
        <f t="shared" si="32"/>
        <v>9.1199999999999992</v>
      </c>
      <c r="AP51" s="242">
        <f t="shared" si="33"/>
        <v>9.18</v>
      </c>
      <c r="AQ51" s="239">
        <f t="shared" si="34"/>
        <v>9.23</v>
      </c>
      <c r="AR51" s="238">
        <f t="shared" si="35"/>
        <v>9.2899999999999991</v>
      </c>
      <c r="AS51" s="239">
        <f t="shared" si="36"/>
        <v>9.35</v>
      </c>
      <c r="AT51" s="242">
        <f t="shared" si="37"/>
        <v>9.41</v>
      </c>
      <c r="AU51" s="239">
        <f t="shared" si="38"/>
        <v>9.4600000000000009</v>
      </c>
      <c r="AV51" s="238">
        <f t="shared" si="39"/>
        <v>9.52</v>
      </c>
      <c r="AW51" s="239">
        <f t="shared" si="40"/>
        <v>9.58</v>
      </c>
      <c r="AX51" s="320">
        <f t="shared" si="41"/>
        <v>9.64</v>
      </c>
      <c r="AY51" s="321">
        <f t="shared" si="42"/>
        <v>9.69</v>
      </c>
      <c r="AZ51" s="238">
        <f t="shared" si="43"/>
        <v>9.75</v>
      </c>
      <c r="BA51" s="239">
        <f t="shared" si="44"/>
        <v>9.81</v>
      </c>
      <c r="BB51" s="242">
        <f t="shared" si="45"/>
        <v>9.8699999999999992</v>
      </c>
      <c r="BC51" s="239">
        <f t="shared" si="46"/>
        <v>9.92</v>
      </c>
      <c r="BD51" s="238">
        <f t="shared" si="47"/>
        <v>9.98</v>
      </c>
      <c r="BE51" s="239">
        <f t="shared" si="48"/>
        <v>10.039999999999999</v>
      </c>
      <c r="BF51" s="238">
        <f t="shared" si="49"/>
        <v>10.1</v>
      </c>
      <c r="BG51" s="320"/>
      <c r="BH51" s="257"/>
      <c r="BI51" s="236">
        <v>8600000</v>
      </c>
      <c r="BJ51" s="354"/>
      <c r="BK51" s="257"/>
      <c r="BL51" s="257"/>
      <c r="BM51" s="257"/>
      <c r="BN51" s="257"/>
      <c r="BO51" s="257"/>
      <c r="BP51" s="257"/>
      <c r="BQ51" s="257"/>
      <c r="BR51" s="257"/>
      <c r="BS51" s="257"/>
      <c r="BT51" s="257"/>
      <c r="BU51" s="257"/>
      <c r="BV51" s="257"/>
      <c r="BW51" s="257"/>
      <c r="BX51" s="257"/>
      <c r="BY51" s="257"/>
      <c r="BZ51" s="257"/>
      <c r="CA51" s="257"/>
      <c r="CB51" s="257"/>
      <c r="CC51" s="257"/>
      <c r="CD51" s="257"/>
      <c r="CE51" s="257"/>
      <c r="CF51" s="257"/>
      <c r="CG51" s="257"/>
      <c r="CH51" s="257"/>
      <c r="CI51" s="257"/>
      <c r="CJ51" s="257"/>
      <c r="CK51" s="257"/>
      <c r="CL51" s="257"/>
      <c r="CM51" s="257"/>
      <c r="CN51" s="257"/>
      <c r="CO51" s="257"/>
      <c r="CP51" s="257"/>
      <c r="CQ51" s="257"/>
      <c r="CR51" s="257"/>
      <c r="CS51" s="257"/>
      <c r="CT51" s="257"/>
      <c r="CU51" s="257"/>
      <c r="CV51" s="257"/>
      <c r="CW51" s="257"/>
      <c r="CX51" s="257"/>
      <c r="CY51" s="257"/>
      <c r="CZ51" s="257"/>
      <c r="DA51" s="257"/>
      <c r="DB51" s="257"/>
      <c r="DC51" s="257"/>
      <c r="DD51" s="257"/>
      <c r="DE51" s="257"/>
      <c r="DF51" s="257"/>
      <c r="DG51" s="257"/>
      <c r="DH51" s="257"/>
      <c r="DI51" s="257"/>
      <c r="DJ51" s="257"/>
      <c r="DK51" s="257"/>
      <c r="DL51" s="257"/>
      <c r="DM51" s="257"/>
      <c r="DN51" s="257"/>
      <c r="DO51" s="257"/>
      <c r="DP51" s="257"/>
      <c r="DQ51" s="257"/>
      <c r="DR51" s="257"/>
      <c r="DS51" s="257"/>
      <c r="DT51" s="257"/>
      <c r="DU51" s="257"/>
      <c r="DV51" s="257"/>
      <c r="DW51" s="257"/>
      <c r="DX51" s="257"/>
      <c r="DY51" s="257"/>
      <c r="DZ51" s="257"/>
      <c r="EA51" s="257"/>
      <c r="EB51" s="257"/>
      <c r="EC51" s="257"/>
      <c r="ED51" s="257"/>
      <c r="EE51" s="257"/>
      <c r="EF51" s="257"/>
      <c r="EG51" s="257"/>
      <c r="EH51" s="257"/>
      <c r="EI51" s="257"/>
      <c r="EJ51" s="257"/>
      <c r="EK51" s="257"/>
      <c r="EL51" s="257"/>
      <c r="EM51" s="257"/>
      <c r="EN51" s="257"/>
      <c r="EO51" s="257"/>
      <c r="EP51" s="257"/>
      <c r="EQ51" s="257"/>
      <c r="ER51" s="257"/>
      <c r="ES51" s="257"/>
      <c r="ET51" s="257"/>
      <c r="EU51" s="257"/>
      <c r="EV51" s="257"/>
      <c r="EW51" s="257"/>
      <c r="EX51" s="257"/>
      <c r="EY51" s="257"/>
      <c r="EZ51" s="257"/>
      <c r="FA51" s="257"/>
      <c r="FB51" s="257"/>
      <c r="FC51" s="257"/>
      <c r="FD51" s="257"/>
      <c r="FE51" s="257"/>
      <c r="FF51" s="257"/>
      <c r="FG51" s="257"/>
      <c r="FH51" s="257"/>
      <c r="FI51" s="257"/>
      <c r="FJ51" s="257"/>
      <c r="FK51" s="257"/>
      <c r="FL51" s="257"/>
      <c r="FM51" s="257"/>
      <c r="FN51" s="257"/>
      <c r="FO51" s="257"/>
      <c r="FP51" s="257"/>
      <c r="FQ51" s="257"/>
      <c r="FR51" s="257"/>
      <c r="FS51" s="257"/>
      <c r="FT51" s="257"/>
      <c r="FU51" s="257"/>
      <c r="FV51" s="257"/>
      <c r="FW51" s="257"/>
      <c r="FX51" s="257"/>
      <c r="FY51" s="257"/>
      <c r="FZ51" s="257"/>
      <c r="GA51" s="257"/>
      <c r="GB51" s="257"/>
      <c r="GC51" s="257"/>
      <c r="GD51" s="257"/>
      <c r="GE51" s="257"/>
      <c r="GF51" s="257"/>
      <c r="GG51" s="257"/>
      <c r="GH51" s="257"/>
      <c r="GI51" s="257"/>
      <c r="GJ51" s="257"/>
      <c r="GK51" s="257"/>
      <c r="GL51" s="257"/>
      <c r="GM51" s="257"/>
      <c r="GN51" s="257"/>
      <c r="GO51" s="257"/>
      <c r="GP51" s="257"/>
      <c r="GQ51" s="257"/>
      <c r="GR51" s="257"/>
      <c r="GS51" s="257"/>
      <c r="GT51" s="257"/>
      <c r="GU51" s="257"/>
      <c r="GV51" s="257"/>
      <c r="GW51" s="257"/>
      <c r="GX51" s="257"/>
      <c r="GY51" s="257"/>
      <c r="GZ51" s="257"/>
      <c r="HA51" s="257"/>
      <c r="HB51" s="257"/>
      <c r="HC51" s="257"/>
      <c r="HD51" s="257"/>
      <c r="HE51" s="257"/>
      <c r="HF51" s="257"/>
      <c r="HG51" s="257"/>
      <c r="HH51" s="257"/>
      <c r="HI51" s="257"/>
      <c r="HJ51" s="257"/>
      <c r="HK51" s="257"/>
      <c r="HL51" s="257"/>
      <c r="HM51" s="257"/>
      <c r="HN51" s="257"/>
      <c r="HO51" s="257"/>
      <c r="HP51" s="257"/>
      <c r="HQ51" s="257"/>
      <c r="HR51" s="257"/>
      <c r="HS51" s="257"/>
      <c r="HT51" s="257"/>
      <c r="HU51" s="257"/>
      <c r="HV51" s="257"/>
      <c r="HW51" s="257"/>
      <c r="HX51" s="257"/>
      <c r="HY51" s="257"/>
      <c r="HZ51" s="257"/>
      <c r="IA51" s="257"/>
      <c r="IB51" s="257"/>
      <c r="IC51" s="257"/>
      <c r="ID51" s="257"/>
      <c r="IE51" s="257"/>
      <c r="IF51" s="257"/>
      <c r="IG51" s="257"/>
      <c r="IH51" s="257"/>
      <c r="II51" s="257"/>
      <c r="IJ51" s="257"/>
      <c r="IK51" s="257"/>
      <c r="IL51" s="257"/>
      <c r="IM51" s="257"/>
      <c r="IN51" s="257"/>
      <c r="IO51" s="257"/>
      <c r="IP51" s="257"/>
      <c r="IQ51" s="257"/>
      <c r="IR51" s="257"/>
      <c r="IS51" s="257"/>
      <c r="IT51" s="257"/>
      <c r="IU51" s="257"/>
      <c r="IV51" s="257"/>
    </row>
    <row r="52" spans="1:256" ht="15" x14ac:dyDescent="0.25">
      <c r="A52" s="200">
        <v>64</v>
      </c>
      <c r="B52" s="201">
        <f t="shared" si="50"/>
        <v>1.3839999999999999</v>
      </c>
      <c r="C52" s="202">
        <v>8.0000000000000002E-3</v>
      </c>
      <c r="D52" s="203"/>
      <c r="E52" s="354"/>
      <c r="F52" s="245">
        <v>8800000</v>
      </c>
      <c r="G52" s="237">
        <f t="shared" si="51"/>
        <v>7.14</v>
      </c>
      <c r="H52" s="238">
        <f t="shared" si="52"/>
        <v>7.2</v>
      </c>
      <c r="I52" s="239">
        <f t="shared" si="0"/>
        <v>7.26</v>
      </c>
      <c r="J52" s="320">
        <f t="shared" si="1"/>
        <v>7.31</v>
      </c>
      <c r="K52" s="321">
        <f t="shared" si="2"/>
        <v>7.37</v>
      </c>
      <c r="L52" s="238">
        <f t="shared" si="3"/>
        <v>7.43</v>
      </c>
      <c r="M52" s="239">
        <f t="shared" si="4"/>
        <v>7.31</v>
      </c>
      <c r="N52" s="238">
        <f t="shared" si="5"/>
        <v>7.54</v>
      </c>
      <c r="O52" s="239">
        <f t="shared" si="6"/>
        <v>7.66</v>
      </c>
      <c r="P52" s="238">
        <f t="shared" si="7"/>
        <v>7.65</v>
      </c>
      <c r="Q52" s="239">
        <f t="shared" si="8"/>
        <v>7.71</v>
      </c>
      <c r="R52" s="238">
        <f t="shared" si="9"/>
        <v>7.77</v>
      </c>
      <c r="S52" s="239">
        <f t="shared" si="10"/>
        <v>7.83</v>
      </c>
      <c r="T52" s="320">
        <f t="shared" si="11"/>
        <v>7.88</v>
      </c>
      <c r="U52" s="321">
        <f t="shared" si="12"/>
        <v>7.94</v>
      </c>
      <c r="V52" s="238">
        <f t="shared" si="13"/>
        <v>8</v>
      </c>
      <c r="W52" s="239">
        <f t="shared" si="14"/>
        <v>8.0500000000000007</v>
      </c>
      <c r="X52" s="242">
        <f t="shared" si="15"/>
        <v>8.11</v>
      </c>
      <c r="Y52" s="239">
        <f t="shared" si="16"/>
        <v>8.17</v>
      </c>
      <c r="Z52" s="238">
        <f t="shared" si="17"/>
        <v>8.23</v>
      </c>
      <c r="AA52" s="239">
        <f t="shared" si="18"/>
        <v>8.2799999999999994</v>
      </c>
      <c r="AB52" s="238">
        <f t="shared" si="19"/>
        <v>8.34</v>
      </c>
      <c r="AC52" s="239">
        <f t="shared" si="20"/>
        <v>8.4</v>
      </c>
      <c r="AD52" s="320">
        <f t="shared" si="21"/>
        <v>8.4499999999999993</v>
      </c>
      <c r="AE52" s="321">
        <f t="shared" si="22"/>
        <v>8.51</v>
      </c>
      <c r="AF52" s="238">
        <f t="shared" si="23"/>
        <v>8.57</v>
      </c>
      <c r="AG52" s="239">
        <f t="shared" si="24"/>
        <v>8.6300000000000008</v>
      </c>
      <c r="AH52" s="238">
        <f t="shared" si="25"/>
        <v>8.68</v>
      </c>
      <c r="AI52" s="239">
        <f t="shared" si="26"/>
        <v>8.74</v>
      </c>
      <c r="AJ52" s="238">
        <f t="shared" si="27"/>
        <v>8.8000000000000007</v>
      </c>
      <c r="AK52" s="239">
        <f t="shared" si="28"/>
        <v>8.85</v>
      </c>
      <c r="AL52" s="238">
        <f t="shared" si="29"/>
        <v>8.91</v>
      </c>
      <c r="AM52" s="239">
        <f t="shared" si="30"/>
        <v>8.9700000000000006</v>
      </c>
      <c r="AN52" s="320">
        <f t="shared" si="31"/>
        <v>9.02</v>
      </c>
      <c r="AO52" s="321">
        <f t="shared" si="32"/>
        <v>9.08</v>
      </c>
      <c r="AP52" s="242">
        <f t="shared" si="33"/>
        <v>9.14</v>
      </c>
      <c r="AQ52" s="239">
        <f t="shared" si="34"/>
        <v>9.1999999999999993</v>
      </c>
      <c r="AR52" s="238">
        <f t="shared" si="35"/>
        <v>9.25</v>
      </c>
      <c r="AS52" s="239">
        <f t="shared" si="36"/>
        <v>9.31</v>
      </c>
      <c r="AT52" s="242">
        <f t="shared" si="37"/>
        <v>9.3699999999999992</v>
      </c>
      <c r="AU52" s="239">
        <f t="shared" si="38"/>
        <v>9.42</v>
      </c>
      <c r="AV52" s="238">
        <f t="shared" si="39"/>
        <v>9.48</v>
      </c>
      <c r="AW52" s="239">
        <f t="shared" si="40"/>
        <v>9.5399999999999991</v>
      </c>
      <c r="AX52" s="320">
        <f t="shared" si="41"/>
        <v>9.6</v>
      </c>
      <c r="AY52" s="321">
        <f t="shared" si="42"/>
        <v>9.65</v>
      </c>
      <c r="AZ52" s="238">
        <f t="shared" si="43"/>
        <v>9.7100000000000009</v>
      </c>
      <c r="BA52" s="239">
        <f t="shared" si="44"/>
        <v>9.77</v>
      </c>
      <c r="BB52" s="242">
        <f t="shared" si="45"/>
        <v>9.82</v>
      </c>
      <c r="BC52" s="239">
        <f t="shared" si="46"/>
        <v>9.8800000000000008</v>
      </c>
      <c r="BD52" s="238">
        <f t="shared" si="47"/>
        <v>9.94</v>
      </c>
      <c r="BE52" s="239">
        <f t="shared" si="48"/>
        <v>10</v>
      </c>
      <c r="BF52" s="238">
        <f t="shared" si="49"/>
        <v>10.050000000000001</v>
      </c>
      <c r="BG52" s="320"/>
      <c r="BH52" s="257"/>
      <c r="BI52" s="245">
        <v>8800000</v>
      </c>
      <c r="BJ52" s="354"/>
      <c r="BK52" s="257"/>
      <c r="BL52" s="257"/>
      <c r="BM52" s="257"/>
      <c r="BN52" s="257"/>
      <c r="BO52" s="257"/>
      <c r="BP52" s="257"/>
      <c r="BQ52" s="257"/>
      <c r="BR52" s="257"/>
      <c r="BS52" s="257"/>
      <c r="BT52" s="257"/>
      <c r="BU52" s="257"/>
      <c r="BV52" s="257"/>
      <c r="BW52" s="257"/>
      <c r="BX52" s="257"/>
      <c r="BY52" s="257"/>
      <c r="BZ52" s="257"/>
      <c r="CA52" s="257"/>
      <c r="CB52" s="257"/>
      <c r="CC52" s="257"/>
      <c r="CD52" s="257"/>
      <c r="CE52" s="257"/>
      <c r="CF52" s="257"/>
      <c r="CG52" s="257"/>
      <c r="CH52" s="257"/>
      <c r="CI52" s="257"/>
      <c r="CJ52" s="257"/>
      <c r="CK52" s="257"/>
      <c r="CL52" s="257"/>
      <c r="CM52" s="257"/>
      <c r="CN52" s="257"/>
      <c r="CO52" s="257"/>
      <c r="CP52" s="257"/>
      <c r="CQ52" s="257"/>
      <c r="CR52" s="257"/>
      <c r="CS52" s="257"/>
      <c r="CT52" s="257"/>
      <c r="CU52" s="257"/>
      <c r="CV52" s="257"/>
      <c r="CW52" s="257"/>
      <c r="CX52" s="257"/>
      <c r="CY52" s="257"/>
      <c r="CZ52" s="257"/>
      <c r="DA52" s="257"/>
      <c r="DB52" s="257"/>
      <c r="DC52" s="257"/>
      <c r="DD52" s="257"/>
      <c r="DE52" s="257"/>
      <c r="DF52" s="257"/>
      <c r="DG52" s="257"/>
      <c r="DH52" s="257"/>
      <c r="DI52" s="257"/>
      <c r="DJ52" s="257"/>
      <c r="DK52" s="257"/>
      <c r="DL52" s="257"/>
      <c r="DM52" s="257"/>
      <c r="DN52" s="257"/>
      <c r="DO52" s="257"/>
      <c r="DP52" s="257"/>
      <c r="DQ52" s="257"/>
      <c r="DR52" s="257"/>
      <c r="DS52" s="257"/>
      <c r="DT52" s="257"/>
      <c r="DU52" s="257"/>
      <c r="DV52" s="257"/>
      <c r="DW52" s="257"/>
      <c r="DX52" s="257"/>
      <c r="DY52" s="257"/>
      <c r="DZ52" s="257"/>
      <c r="EA52" s="257"/>
      <c r="EB52" s="257"/>
      <c r="EC52" s="257"/>
      <c r="ED52" s="257"/>
      <c r="EE52" s="257"/>
      <c r="EF52" s="257"/>
      <c r="EG52" s="257"/>
      <c r="EH52" s="257"/>
      <c r="EI52" s="257"/>
      <c r="EJ52" s="257"/>
      <c r="EK52" s="257"/>
      <c r="EL52" s="257"/>
      <c r="EM52" s="257"/>
      <c r="EN52" s="257"/>
      <c r="EO52" s="257"/>
      <c r="EP52" s="257"/>
      <c r="EQ52" s="257"/>
      <c r="ER52" s="257"/>
      <c r="ES52" s="257"/>
      <c r="ET52" s="257"/>
      <c r="EU52" s="257"/>
      <c r="EV52" s="257"/>
      <c r="EW52" s="257"/>
      <c r="EX52" s="257"/>
      <c r="EY52" s="257"/>
      <c r="EZ52" s="257"/>
      <c r="FA52" s="257"/>
      <c r="FB52" s="257"/>
      <c r="FC52" s="257"/>
      <c r="FD52" s="257"/>
      <c r="FE52" s="257"/>
      <c r="FF52" s="257"/>
      <c r="FG52" s="257"/>
      <c r="FH52" s="257"/>
      <c r="FI52" s="257"/>
      <c r="FJ52" s="257"/>
      <c r="FK52" s="257"/>
      <c r="FL52" s="257"/>
      <c r="FM52" s="257"/>
      <c r="FN52" s="257"/>
      <c r="FO52" s="257"/>
      <c r="FP52" s="257"/>
      <c r="FQ52" s="257"/>
      <c r="FR52" s="257"/>
      <c r="FS52" s="257"/>
      <c r="FT52" s="257"/>
      <c r="FU52" s="257"/>
      <c r="FV52" s="257"/>
      <c r="FW52" s="257"/>
      <c r="FX52" s="257"/>
      <c r="FY52" s="257"/>
      <c r="FZ52" s="257"/>
      <c r="GA52" s="257"/>
      <c r="GB52" s="257"/>
      <c r="GC52" s="257"/>
      <c r="GD52" s="257"/>
      <c r="GE52" s="257"/>
      <c r="GF52" s="257"/>
      <c r="GG52" s="257"/>
      <c r="GH52" s="257"/>
      <c r="GI52" s="257"/>
      <c r="GJ52" s="257"/>
      <c r="GK52" s="257"/>
      <c r="GL52" s="257"/>
      <c r="GM52" s="257"/>
      <c r="GN52" s="257"/>
      <c r="GO52" s="257"/>
      <c r="GP52" s="257"/>
      <c r="GQ52" s="257"/>
      <c r="GR52" s="257"/>
      <c r="GS52" s="257"/>
      <c r="GT52" s="257"/>
      <c r="GU52" s="257"/>
      <c r="GV52" s="257"/>
      <c r="GW52" s="257"/>
      <c r="GX52" s="257"/>
      <c r="GY52" s="257"/>
      <c r="GZ52" s="257"/>
      <c r="HA52" s="257"/>
      <c r="HB52" s="257"/>
      <c r="HC52" s="257"/>
      <c r="HD52" s="257"/>
      <c r="HE52" s="257"/>
      <c r="HF52" s="257"/>
      <c r="HG52" s="257"/>
      <c r="HH52" s="257"/>
      <c r="HI52" s="257"/>
      <c r="HJ52" s="257"/>
      <c r="HK52" s="257"/>
      <c r="HL52" s="257"/>
      <c r="HM52" s="257"/>
      <c r="HN52" s="257"/>
      <c r="HO52" s="257"/>
      <c r="HP52" s="257"/>
      <c r="HQ52" s="257"/>
      <c r="HR52" s="257"/>
      <c r="HS52" s="257"/>
      <c r="HT52" s="257"/>
      <c r="HU52" s="257"/>
      <c r="HV52" s="257"/>
      <c r="HW52" s="257"/>
      <c r="HX52" s="257"/>
      <c r="HY52" s="257"/>
      <c r="HZ52" s="257"/>
      <c r="IA52" s="257"/>
      <c r="IB52" s="257"/>
      <c r="IC52" s="257"/>
      <c r="ID52" s="257"/>
      <c r="IE52" s="257"/>
      <c r="IF52" s="257"/>
      <c r="IG52" s="257"/>
      <c r="IH52" s="257"/>
      <c r="II52" s="257"/>
      <c r="IJ52" s="257"/>
      <c r="IK52" s="257"/>
      <c r="IL52" s="257"/>
      <c r="IM52" s="257"/>
      <c r="IN52" s="257"/>
      <c r="IO52" s="257"/>
      <c r="IP52" s="257"/>
      <c r="IQ52" s="257"/>
      <c r="IR52" s="257"/>
      <c r="IS52" s="257"/>
      <c r="IT52" s="257"/>
      <c r="IU52" s="257"/>
      <c r="IV52" s="257"/>
    </row>
    <row r="53" spans="1:256" ht="15" x14ac:dyDescent="0.25">
      <c r="A53" s="214">
        <v>65</v>
      </c>
      <c r="B53" s="215">
        <f t="shared" si="50"/>
        <v>1.3919999999999999</v>
      </c>
      <c r="C53" s="202">
        <v>8.0000000000000002E-3</v>
      </c>
      <c r="D53" s="203"/>
      <c r="E53" s="354"/>
      <c r="F53" s="236">
        <v>9000000</v>
      </c>
      <c r="G53" s="237">
        <f t="shared" si="51"/>
        <v>7.1</v>
      </c>
      <c r="H53" s="238">
        <f t="shared" si="52"/>
        <v>7.16</v>
      </c>
      <c r="I53" s="239">
        <f t="shared" si="0"/>
        <v>7.22</v>
      </c>
      <c r="J53" s="320">
        <f t="shared" si="1"/>
        <v>7.27</v>
      </c>
      <c r="K53" s="321">
        <f t="shared" si="2"/>
        <v>7.33</v>
      </c>
      <c r="L53" s="238">
        <f t="shared" si="3"/>
        <v>7.38</v>
      </c>
      <c r="M53" s="239">
        <f t="shared" si="4"/>
        <v>7.27</v>
      </c>
      <c r="N53" s="238">
        <f t="shared" si="5"/>
        <v>7.5</v>
      </c>
      <c r="O53" s="239">
        <f t="shared" si="6"/>
        <v>7.62</v>
      </c>
      <c r="P53" s="238">
        <f t="shared" si="7"/>
        <v>7.61</v>
      </c>
      <c r="Q53" s="239">
        <f t="shared" si="8"/>
        <v>7.67</v>
      </c>
      <c r="R53" s="238">
        <f t="shared" si="9"/>
        <v>7.72</v>
      </c>
      <c r="S53" s="239">
        <f t="shared" si="10"/>
        <v>7.78</v>
      </c>
      <c r="T53" s="320">
        <f t="shared" si="11"/>
        <v>7.84</v>
      </c>
      <c r="U53" s="321">
        <f t="shared" si="12"/>
        <v>7.9</v>
      </c>
      <c r="V53" s="238">
        <f t="shared" si="13"/>
        <v>7.95</v>
      </c>
      <c r="W53" s="239">
        <f t="shared" si="14"/>
        <v>8.01</v>
      </c>
      <c r="X53" s="242">
        <f t="shared" si="15"/>
        <v>8.07</v>
      </c>
      <c r="Y53" s="239">
        <f t="shared" si="16"/>
        <v>8.1199999999999992</v>
      </c>
      <c r="Z53" s="238">
        <f t="shared" si="17"/>
        <v>8.18</v>
      </c>
      <c r="AA53" s="239">
        <f t="shared" si="18"/>
        <v>8.24</v>
      </c>
      <c r="AB53" s="238">
        <f t="shared" si="19"/>
        <v>8.2899999999999991</v>
      </c>
      <c r="AC53" s="239">
        <f t="shared" si="20"/>
        <v>8.35</v>
      </c>
      <c r="AD53" s="320">
        <f t="shared" si="21"/>
        <v>8.41</v>
      </c>
      <c r="AE53" s="321">
        <f t="shared" si="22"/>
        <v>8.4600000000000009</v>
      </c>
      <c r="AF53" s="238">
        <f t="shared" si="23"/>
        <v>8.52</v>
      </c>
      <c r="AG53" s="239">
        <f t="shared" si="24"/>
        <v>8.58</v>
      </c>
      <c r="AH53" s="238">
        <f t="shared" si="25"/>
        <v>8.6300000000000008</v>
      </c>
      <c r="AI53" s="239">
        <f t="shared" si="26"/>
        <v>8.69</v>
      </c>
      <c r="AJ53" s="238">
        <f t="shared" si="27"/>
        <v>8.75</v>
      </c>
      <c r="AK53" s="239">
        <f t="shared" si="28"/>
        <v>8.8000000000000007</v>
      </c>
      <c r="AL53" s="238">
        <f t="shared" si="29"/>
        <v>8.86</v>
      </c>
      <c r="AM53" s="239">
        <f t="shared" si="30"/>
        <v>8.92</v>
      </c>
      <c r="AN53" s="320">
        <f t="shared" si="31"/>
        <v>8.9700000000000006</v>
      </c>
      <c r="AO53" s="321">
        <f t="shared" si="32"/>
        <v>9.0299999999999994</v>
      </c>
      <c r="AP53" s="242">
        <f t="shared" si="33"/>
        <v>9.09</v>
      </c>
      <c r="AQ53" s="239">
        <f t="shared" si="34"/>
        <v>9.14</v>
      </c>
      <c r="AR53" s="238">
        <f t="shared" si="35"/>
        <v>9.1999999999999993</v>
      </c>
      <c r="AS53" s="239">
        <f t="shared" si="36"/>
        <v>9.26</v>
      </c>
      <c r="AT53" s="242">
        <f t="shared" si="37"/>
        <v>9.32</v>
      </c>
      <c r="AU53" s="239">
        <f t="shared" si="38"/>
        <v>9.3699999999999992</v>
      </c>
      <c r="AV53" s="238">
        <f t="shared" si="39"/>
        <v>9.43</v>
      </c>
      <c r="AW53" s="239">
        <f t="shared" si="40"/>
        <v>9.49</v>
      </c>
      <c r="AX53" s="320">
        <f t="shared" si="41"/>
        <v>9.5399999999999991</v>
      </c>
      <c r="AY53" s="321">
        <f t="shared" si="42"/>
        <v>9.6</v>
      </c>
      <c r="AZ53" s="238">
        <f t="shared" si="43"/>
        <v>9.66</v>
      </c>
      <c r="BA53" s="239">
        <f t="shared" si="44"/>
        <v>9.7100000000000009</v>
      </c>
      <c r="BB53" s="242">
        <f t="shared" si="45"/>
        <v>9.77</v>
      </c>
      <c r="BC53" s="239">
        <f t="shared" si="46"/>
        <v>9.83</v>
      </c>
      <c r="BD53" s="238">
        <f t="shared" si="47"/>
        <v>9.8800000000000008</v>
      </c>
      <c r="BE53" s="239">
        <f t="shared" si="48"/>
        <v>9.94</v>
      </c>
      <c r="BF53" s="238">
        <f t="shared" si="49"/>
        <v>10</v>
      </c>
      <c r="BG53" s="320"/>
      <c r="BH53" s="257"/>
      <c r="BI53" s="236">
        <v>9000000</v>
      </c>
      <c r="BJ53" s="354"/>
      <c r="BK53" s="257"/>
      <c r="BL53" s="257"/>
      <c r="BM53" s="257"/>
      <c r="BN53" s="257"/>
      <c r="BO53" s="257"/>
      <c r="BP53" s="257"/>
      <c r="BQ53" s="257"/>
      <c r="BR53" s="257"/>
      <c r="BS53" s="257"/>
      <c r="BT53" s="257"/>
      <c r="BU53" s="257"/>
      <c r="BV53" s="257"/>
      <c r="BW53" s="257"/>
      <c r="BX53" s="257"/>
      <c r="BY53" s="257"/>
      <c r="BZ53" s="257"/>
      <c r="CA53" s="257"/>
      <c r="CB53" s="257"/>
      <c r="CC53" s="257"/>
      <c r="CD53" s="257"/>
      <c r="CE53" s="257"/>
      <c r="CF53" s="257"/>
      <c r="CG53" s="257"/>
      <c r="CH53" s="257"/>
      <c r="CI53" s="257"/>
      <c r="CJ53" s="257"/>
      <c r="CK53" s="257"/>
      <c r="CL53" s="257"/>
      <c r="CM53" s="257"/>
      <c r="CN53" s="257"/>
      <c r="CO53" s="257"/>
      <c r="CP53" s="257"/>
      <c r="CQ53" s="257"/>
      <c r="CR53" s="257"/>
      <c r="CS53" s="257"/>
      <c r="CT53" s="257"/>
      <c r="CU53" s="257"/>
      <c r="CV53" s="257"/>
      <c r="CW53" s="257"/>
      <c r="CX53" s="257"/>
      <c r="CY53" s="257"/>
      <c r="CZ53" s="257"/>
      <c r="DA53" s="257"/>
      <c r="DB53" s="257"/>
      <c r="DC53" s="257"/>
      <c r="DD53" s="257"/>
      <c r="DE53" s="257"/>
      <c r="DF53" s="257"/>
      <c r="DG53" s="257"/>
      <c r="DH53" s="257"/>
      <c r="DI53" s="257"/>
      <c r="DJ53" s="257"/>
      <c r="DK53" s="257"/>
      <c r="DL53" s="257"/>
      <c r="DM53" s="257"/>
      <c r="DN53" s="257"/>
      <c r="DO53" s="257"/>
      <c r="DP53" s="257"/>
      <c r="DQ53" s="257"/>
      <c r="DR53" s="257"/>
      <c r="DS53" s="257"/>
      <c r="DT53" s="257"/>
      <c r="DU53" s="257"/>
      <c r="DV53" s="257"/>
      <c r="DW53" s="257"/>
      <c r="DX53" s="257"/>
      <c r="DY53" s="257"/>
      <c r="DZ53" s="257"/>
      <c r="EA53" s="257"/>
      <c r="EB53" s="257"/>
      <c r="EC53" s="257"/>
      <c r="ED53" s="257"/>
      <c r="EE53" s="257"/>
      <c r="EF53" s="257"/>
      <c r="EG53" s="257"/>
      <c r="EH53" s="257"/>
      <c r="EI53" s="257"/>
      <c r="EJ53" s="257"/>
      <c r="EK53" s="257"/>
      <c r="EL53" s="257"/>
      <c r="EM53" s="257"/>
      <c r="EN53" s="257"/>
      <c r="EO53" s="257"/>
      <c r="EP53" s="257"/>
      <c r="EQ53" s="257"/>
      <c r="ER53" s="257"/>
      <c r="ES53" s="257"/>
      <c r="ET53" s="257"/>
      <c r="EU53" s="257"/>
      <c r="EV53" s="257"/>
      <c r="EW53" s="257"/>
      <c r="EX53" s="257"/>
      <c r="EY53" s="257"/>
      <c r="EZ53" s="257"/>
      <c r="FA53" s="257"/>
      <c r="FB53" s="257"/>
      <c r="FC53" s="257"/>
      <c r="FD53" s="257"/>
      <c r="FE53" s="257"/>
      <c r="FF53" s="257"/>
      <c r="FG53" s="257"/>
      <c r="FH53" s="257"/>
      <c r="FI53" s="257"/>
      <c r="FJ53" s="257"/>
      <c r="FK53" s="257"/>
      <c r="FL53" s="257"/>
      <c r="FM53" s="257"/>
      <c r="FN53" s="257"/>
      <c r="FO53" s="257"/>
      <c r="FP53" s="257"/>
      <c r="FQ53" s="257"/>
      <c r="FR53" s="257"/>
      <c r="FS53" s="257"/>
      <c r="FT53" s="257"/>
      <c r="FU53" s="257"/>
      <c r="FV53" s="257"/>
      <c r="FW53" s="257"/>
      <c r="FX53" s="257"/>
      <c r="FY53" s="257"/>
      <c r="FZ53" s="257"/>
      <c r="GA53" s="257"/>
      <c r="GB53" s="257"/>
      <c r="GC53" s="257"/>
      <c r="GD53" s="257"/>
      <c r="GE53" s="257"/>
      <c r="GF53" s="257"/>
      <c r="GG53" s="257"/>
      <c r="GH53" s="257"/>
      <c r="GI53" s="257"/>
      <c r="GJ53" s="257"/>
      <c r="GK53" s="257"/>
      <c r="GL53" s="257"/>
      <c r="GM53" s="257"/>
      <c r="GN53" s="257"/>
      <c r="GO53" s="257"/>
      <c r="GP53" s="257"/>
      <c r="GQ53" s="257"/>
      <c r="GR53" s="257"/>
      <c r="GS53" s="257"/>
      <c r="GT53" s="257"/>
      <c r="GU53" s="257"/>
      <c r="GV53" s="257"/>
      <c r="GW53" s="257"/>
      <c r="GX53" s="257"/>
      <c r="GY53" s="257"/>
      <c r="GZ53" s="257"/>
      <c r="HA53" s="257"/>
      <c r="HB53" s="257"/>
      <c r="HC53" s="257"/>
      <c r="HD53" s="257"/>
      <c r="HE53" s="257"/>
      <c r="HF53" s="257"/>
      <c r="HG53" s="257"/>
      <c r="HH53" s="257"/>
      <c r="HI53" s="257"/>
      <c r="HJ53" s="257"/>
      <c r="HK53" s="257"/>
      <c r="HL53" s="257"/>
      <c r="HM53" s="257"/>
      <c r="HN53" s="257"/>
      <c r="HO53" s="257"/>
      <c r="HP53" s="257"/>
      <c r="HQ53" s="257"/>
      <c r="HR53" s="257"/>
      <c r="HS53" s="257"/>
      <c r="HT53" s="257"/>
      <c r="HU53" s="257"/>
      <c r="HV53" s="257"/>
      <c r="HW53" s="257"/>
      <c r="HX53" s="257"/>
      <c r="HY53" s="257"/>
      <c r="HZ53" s="257"/>
      <c r="IA53" s="257"/>
      <c r="IB53" s="257"/>
      <c r="IC53" s="257"/>
      <c r="ID53" s="257"/>
      <c r="IE53" s="257"/>
      <c r="IF53" s="257"/>
      <c r="IG53" s="257"/>
      <c r="IH53" s="257"/>
      <c r="II53" s="257"/>
      <c r="IJ53" s="257"/>
      <c r="IK53" s="257"/>
      <c r="IL53" s="257"/>
      <c r="IM53" s="257"/>
      <c r="IN53" s="257"/>
      <c r="IO53" s="257"/>
      <c r="IP53" s="257"/>
      <c r="IQ53" s="257"/>
      <c r="IR53" s="257"/>
      <c r="IS53" s="257"/>
      <c r="IT53" s="257"/>
      <c r="IU53" s="257"/>
      <c r="IV53" s="257"/>
    </row>
    <row r="54" spans="1:256" ht="15" x14ac:dyDescent="0.25">
      <c r="A54" s="200">
        <v>66</v>
      </c>
      <c r="B54" s="201">
        <f t="shared" si="50"/>
        <v>1.4</v>
      </c>
      <c r="C54" s="202">
        <v>8.0000000000000002E-3</v>
      </c>
      <c r="D54" s="203"/>
      <c r="E54" s="354"/>
      <c r="F54" s="245">
        <v>9200000</v>
      </c>
      <c r="G54" s="237">
        <f t="shared" si="51"/>
        <v>7.06</v>
      </c>
      <c r="H54" s="238">
        <f t="shared" si="52"/>
        <v>7.12</v>
      </c>
      <c r="I54" s="239">
        <f t="shared" si="0"/>
        <v>7.18</v>
      </c>
      <c r="J54" s="320">
        <f t="shared" si="1"/>
        <v>7.23</v>
      </c>
      <c r="K54" s="321">
        <f t="shared" si="2"/>
        <v>7.29</v>
      </c>
      <c r="L54" s="238">
        <f t="shared" si="3"/>
        <v>7.34</v>
      </c>
      <c r="M54" s="239">
        <f t="shared" si="4"/>
        <v>7.23</v>
      </c>
      <c r="N54" s="238">
        <f t="shared" si="5"/>
        <v>7.46</v>
      </c>
      <c r="O54" s="239">
        <f t="shared" si="6"/>
        <v>7.58</v>
      </c>
      <c r="P54" s="238">
        <f t="shared" si="7"/>
        <v>7.57</v>
      </c>
      <c r="Q54" s="239">
        <f t="shared" si="8"/>
        <v>7.62</v>
      </c>
      <c r="R54" s="238">
        <f t="shared" si="9"/>
        <v>7.68</v>
      </c>
      <c r="S54" s="239">
        <f t="shared" si="10"/>
        <v>7.74</v>
      </c>
      <c r="T54" s="320">
        <f t="shared" si="11"/>
        <v>7.79</v>
      </c>
      <c r="U54" s="321">
        <f t="shared" si="12"/>
        <v>7.85</v>
      </c>
      <c r="V54" s="238">
        <f t="shared" si="13"/>
        <v>7.91</v>
      </c>
      <c r="W54" s="239">
        <f t="shared" si="14"/>
        <v>7.96</v>
      </c>
      <c r="X54" s="242">
        <f t="shared" si="15"/>
        <v>8.02</v>
      </c>
      <c r="Y54" s="239">
        <f t="shared" si="16"/>
        <v>8.08</v>
      </c>
      <c r="Z54" s="238">
        <f t="shared" si="17"/>
        <v>8.1300000000000008</v>
      </c>
      <c r="AA54" s="239">
        <f t="shared" si="18"/>
        <v>8.19</v>
      </c>
      <c r="AB54" s="238">
        <f t="shared" si="19"/>
        <v>8.25</v>
      </c>
      <c r="AC54" s="239">
        <f t="shared" si="20"/>
        <v>8.3000000000000007</v>
      </c>
      <c r="AD54" s="320">
        <f t="shared" si="21"/>
        <v>8.36</v>
      </c>
      <c r="AE54" s="321">
        <f t="shared" si="22"/>
        <v>8.42</v>
      </c>
      <c r="AF54" s="238">
        <f t="shared" si="23"/>
        <v>8.4700000000000006</v>
      </c>
      <c r="AG54" s="239">
        <f t="shared" si="24"/>
        <v>8.5299999999999994</v>
      </c>
      <c r="AH54" s="238">
        <f t="shared" si="25"/>
        <v>8.58</v>
      </c>
      <c r="AI54" s="239">
        <f t="shared" si="26"/>
        <v>8.64</v>
      </c>
      <c r="AJ54" s="238">
        <f t="shared" si="27"/>
        <v>8.6999999999999993</v>
      </c>
      <c r="AK54" s="239">
        <f t="shared" si="28"/>
        <v>8.75</v>
      </c>
      <c r="AL54" s="238">
        <f t="shared" si="29"/>
        <v>8.81</v>
      </c>
      <c r="AM54" s="239">
        <f t="shared" si="30"/>
        <v>8.8699999999999992</v>
      </c>
      <c r="AN54" s="320">
        <f t="shared" si="31"/>
        <v>8.92</v>
      </c>
      <c r="AO54" s="321">
        <f t="shared" si="32"/>
        <v>8.98</v>
      </c>
      <c r="AP54" s="242">
        <f t="shared" si="33"/>
        <v>9.0399999999999991</v>
      </c>
      <c r="AQ54" s="239">
        <f t="shared" si="34"/>
        <v>9.09</v>
      </c>
      <c r="AR54" s="238">
        <f t="shared" si="35"/>
        <v>9.15</v>
      </c>
      <c r="AS54" s="239">
        <f t="shared" si="36"/>
        <v>9.2100000000000009</v>
      </c>
      <c r="AT54" s="242">
        <f t="shared" si="37"/>
        <v>9.26</v>
      </c>
      <c r="AU54" s="239">
        <f t="shared" si="38"/>
        <v>9.32</v>
      </c>
      <c r="AV54" s="238">
        <f t="shared" si="39"/>
        <v>9.3800000000000008</v>
      </c>
      <c r="AW54" s="239">
        <f t="shared" si="40"/>
        <v>9.43</v>
      </c>
      <c r="AX54" s="320">
        <f t="shared" si="41"/>
        <v>9.49</v>
      </c>
      <c r="AY54" s="321">
        <f t="shared" si="42"/>
        <v>9.5500000000000007</v>
      </c>
      <c r="AZ54" s="238">
        <f t="shared" si="43"/>
        <v>9.6</v>
      </c>
      <c r="BA54" s="239">
        <f t="shared" si="44"/>
        <v>9.66</v>
      </c>
      <c r="BB54" s="242">
        <f t="shared" si="45"/>
        <v>9.7100000000000009</v>
      </c>
      <c r="BC54" s="239">
        <f t="shared" si="46"/>
        <v>9.77</v>
      </c>
      <c r="BD54" s="238">
        <f t="shared" si="47"/>
        <v>9.83</v>
      </c>
      <c r="BE54" s="239">
        <f t="shared" si="48"/>
        <v>9.8800000000000008</v>
      </c>
      <c r="BF54" s="238">
        <f t="shared" si="49"/>
        <v>9.94</v>
      </c>
      <c r="BG54" s="320"/>
      <c r="BH54" s="257"/>
      <c r="BI54" s="245">
        <v>9200000</v>
      </c>
      <c r="BJ54" s="354"/>
      <c r="BK54" s="257"/>
      <c r="BL54" s="257"/>
      <c r="BM54" s="257"/>
      <c r="BN54" s="257"/>
      <c r="BO54" s="257"/>
      <c r="BP54" s="257"/>
      <c r="BQ54" s="257"/>
      <c r="BR54" s="257"/>
      <c r="BS54" s="257"/>
      <c r="BT54" s="257"/>
      <c r="BU54" s="257"/>
      <c r="BV54" s="257"/>
      <c r="BW54" s="257"/>
      <c r="BX54" s="257"/>
      <c r="BY54" s="257"/>
      <c r="BZ54" s="257"/>
      <c r="CA54" s="257"/>
      <c r="CB54" s="257"/>
      <c r="CC54" s="257"/>
      <c r="CD54" s="257"/>
      <c r="CE54" s="257"/>
      <c r="CF54" s="257"/>
      <c r="CG54" s="257"/>
      <c r="CH54" s="257"/>
      <c r="CI54" s="257"/>
      <c r="CJ54" s="257"/>
      <c r="CK54" s="257"/>
      <c r="CL54" s="257"/>
      <c r="CM54" s="257"/>
      <c r="CN54" s="257"/>
      <c r="CO54" s="257"/>
      <c r="CP54" s="257"/>
      <c r="CQ54" s="257"/>
      <c r="CR54" s="257"/>
      <c r="CS54" s="257"/>
      <c r="CT54" s="257"/>
      <c r="CU54" s="257"/>
      <c r="CV54" s="257"/>
      <c r="CW54" s="257"/>
      <c r="CX54" s="257"/>
      <c r="CY54" s="257"/>
      <c r="CZ54" s="257"/>
      <c r="DA54" s="257"/>
      <c r="DB54" s="257"/>
      <c r="DC54" s="257"/>
      <c r="DD54" s="257"/>
      <c r="DE54" s="257"/>
      <c r="DF54" s="257"/>
      <c r="DG54" s="257"/>
      <c r="DH54" s="257"/>
      <c r="DI54" s="257"/>
      <c r="DJ54" s="257"/>
      <c r="DK54" s="257"/>
      <c r="DL54" s="257"/>
      <c r="DM54" s="257"/>
      <c r="DN54" s="257"/>
      <c r="DO54" s="257"/>
      <c r="DP54" s="257"/>
      <c r="DQ54" s="257"/>
      <c r="DR54" s="257"/>
      <c r="DS54" s="257"/>
      <c r="DT54" s="257"/>
      <c r="DU54" s="257"/>
      <c r="DV54" s="257"/>
      <c r="DW54" s="257"/>
      <c r="DX54" s="257"/>
      <c r="DY54" s="257"/>
      <c r="DZ54" s="257"/>
      <c r="EA54" s="257"/>
      <c r="EB54" s="257"/>
      <c r="EC54" s="257"/>
      <c r="ED54" s="257"/>
      <c r="EE54" s="257"/>
      <c r="EF54" s="257"/>
      <c r="EG54" s="257"/>
      <c r="EH54" s="257"/>
      <c r="EI54" s="257"/>
      <c r="EJ54" s="257"/>
      <c r="EK54" s="257"/>
      <c r="EL54" s="257"/>
      <c r="EM54" s="257"/>
      <c r="EN54" s="257"/>
      <c r="EO54" s="257"/>
      <c r="EP54" s="257"/>
      <c r="EQ54" s="257"/>
      <c r="ER54" s="257"/>
      <c r="ES54" s="257"/>
      <c r="ET54" s="257"/>
      <c r="EU54" s="257"/>
      <c r="EV54" s="257"/>
      <c r="EW54" s="257"/>
      <c r="EX54" s="257"/>
      <c r="EY54" s="257"/>
      <c r="EZ54" s="257"/>
      <c r="FA54" s="257"/>
      <c r="FB54" s="257"/>
      <c r="FC54" s="257"/>
      <c r="FD54" s="257"/>
      <c r="FE54" s="257"/>
      <c r="FF54" s="257"/>
      <c r="FG54" s="257"/>
      <c r="FH54" s="257"/>
      <c r="FI54" s="257"/>
      <c r="FJ54" s="257"/>
      <c r="FK54" s="257"/>
      <c r="FL54" s="257"/>
      <c r="FM54" s="257"/>
      <c r="FN54" s="257"/>
      <c r="FO54" s="257"/>
      <c r="FP54" s="257"/>
      <c r="FQ54" s="257"/>
      <c r="FR54" s="257"/>
      <c r="FS54" s="257"/>
      <c r="FT54" s="257"/>
      <c r="FU54" s="257"/>
      <c r="FV54" s="257"/>
      <c r="FW54" s="257"/>
      <c r="FX54" s="257"/>
      <c r="FY54" s="257"/>
      <c r="FZ54" s="257"/>
      <c r="GA54" s="257"/>
      <c r="GB54" s="257"/>
      <c r="GC54" s="257"/>
      <c r="GD54" s="257"/>
      <c r="GE54" s="257"/>
      <c r="GF54" s="257"/>
      <c r="GG54" s="257"/>
      <c r="GH54" s="257"/>
      <c r="GI54" s="257"/>
      <c r="GJ54" s="257"/>
      <c r="GK54" s="257"/>
      <c r="GL54" s="257"/>
      <c r="GM54" s="257"/>
      <c r="GN54" s="257"/>
      <c r="GO54" s="257"/>
      <c r="GP54" s="257"/>
      <c r="GQ54" s="257"/>
      <c r="GR54" s="257"/>
      <c r="GS54" s="257"/>
      <c r="GT54" s="257"/>
      <c r="GU54" s="257"/>
      <c r="GV54" s="257"/>
      <c r="GW54" s="257"/>
      <c r="GX54" s="257"/>
      <c r="GY54" s="257"/>
      <c r="GZ54" s="257"/>
      <c r="HA54" s="257"/>
      <c r="HB54" s="257"/>
      <c r="HC54" s="257"/>
      <c r="HD54" s="257"/>
      <c r="HE54" s="257"/>
      <c r="HF54" s="257"/>
      <c r="HG54" s="257"/>
      <c r="HH54" s="257"/>
      <c r="HI54" s="257"/>
      <c r="HJ54" s="257"/>
      <c r="HK54" s="257"/>
      <c r="HL54" s="257"/>
      <c r="HM54" s="257"/>
      <c r="HN54" s="257"/>
      <c r="HO54" s="257"/>
      <c r="HP54" s="257"/>
      <c r="HQ54" s="257"/>
      <c r="HR54" s="257"/>
      <c r="HS54" s="257"/>
      <c r="HT54" s="257"/>
      <c r="HU54" s="257"/>
      <c r="HV54" s="257"/>
      <c r="HW54" s="257"/>
      <c r="HX54" s="257"/>
      <c r="HY54" s="257"/>
      <c r="HZ54" s="257"/>
      <c r="IA54" s="257"/>
      <c r="IB54" s="257"/>
      <c r="IC54" s="257"/>
      <c r="ID54" s="257"/>
      <c r="IE54" s="257"/>
      <c r="IF54" s="257"/>
      <c r="IG54" s="257"/>
      <c r="IH54" s="257"/>
      <c r="II54" s="257"/>
      <c r="IJ54" s="257"/>
      <c r="IK54" s="257"/>
      <c r="IL54" s="257"/>
      <c r="IM54" s="257"/>
      <c r="IN54" s="257"/>
      <c r="IO54" s="257"/>
      <c r="IP54" s="257"/>
      <c r="IQ54" s="257"/>
      <c r="IR54" s="257"/>
      <c r="IS54" s="257"/>
      <c r="IT54" s="257"/>
      <c r="IU54" s="257"/>
      <c r="IV54" s="257"/>
    </row>
    <row r="55" spans="1:256" ht="15" x14ac:dyDescent="0.25">
      <c r="A55" s="214">
        <v>67</v>
      </c>
      <c r="B55" s="215">
        <f t="shared" si="50"/>
        <v>1.4079999999999999</v>
      </c>
      <c r="C55" s="202">
        <v>8.0000000000000002E-3</v>
      </c>
      <c r="D55" s="203"/>
      <c r="E55" s="354"/>
      <c r="F55" s="236">
        <v>9400000</v>
      </c>
      <c r="G55" s="237">
        <f t="shared" si="51"/>
        <v>7.03</v>
      </c>
      <c r="H55" s="238">
        <f t="shared" si="52"/>
        <v>7.09</v>
      </c>
      <c r="I55" s="239">
        <f t="shared" si="0"/>
        <v>7.15</v>
      </c>
      <c r="J55" s="320">
        <f t="shared" si="1"/>
        <v>7.2</v>
      </c>
      <c r="K55" s="321">
        <f t="shared" si="2"/>
        <v>7.25</v>
      </c>
      <c r="L55" s="238">
        <f t="shared" si="3"/>
        <v>7.31</v>
      </c>
      <c r="M55" s="239">
        <f t="shared" si="4"/>
        <v>7.2</v>
      </c>
      <c r="N55" s="238">
        <f t="shared" si="5"/>
        <v>7.42</v>
      </c>
      <c r="O55" s="239">
        <f t="shared" si="6"/>
        <v>7.54</v>
      </c>
      <c r="P55" s="238">
        <f t="shared" si="7"/>
        <v>7.54</v>
      </c>
      <c r="Q55" s="239">
        <f t="shared" si="8"/>
        <v>7.59</v>
      </c>
      <c r="R55" s="238">
        <f t="shared" si="9"/>
        <v>7.65</v>
      </c>
      <c r="S55" s="239">
        <f t="shared" si="10"/>
        <v>7.7</v>
      </c>
      <c r="T55" s="320">
        <f t="shared" si="11"/>
        <v>7.76</v>
      </c>
      <c r="U55" s="321">
        <f t="shared" si="12"/>
        <v>7.82</v>
      </c>
      <c r="V55" s="238">
        <f t="shared" si="13"/>
        <v>7.87</v>
      </c>
      <c r="W55" s="239">
        <f t="shared" si="14"/>
        <v>7.93</v>
      </c>
      <c r="X55" s="242">
        <f t="shared" si="15"/>
        <v>7.99</v>
      </c>
      <c r="Y55" s="239">
        <f t="shared" si="16"/>
        <v>8.0399999999999991</v>
      </c>
      <c r="Z55" s="238">
        <f t="shared" si="17"/>
        <v>8.1</v>
      </c>
      <c r="AA55" s="239">
        <f t="shared" si="18"/>
        <v>8.15</v>
      </c>
      <c r="AB55" s="238">
        <f t="shared" si="19"/>
        <v>8.2100000000000009</v>
      </c>
      <c r="AC55" s="239">
        <f t="shared" si="20"/>
        <v>8.27</v>
      </c>
      <c r="AD55" s="320">
        <f t="shared" si="21"/>
        <v>8.32</v>
      </c>
      <c r="AE55" s="321">
        <f t="shared" si="22"/>
        <v>8.3800000000000008</v>
      </c>
      <c r="AF55" s="238">
        <f t="shared" si="23"/>
        <v>8.44</v>
      </c>
      <c r="AG55" s="239">
        <f t="shared" si="24"/>
        <v>8.49</v>
      </c>
      <c r="AH55" s="238">
        <f t="shared" si="25"/>
        <v>8.5500000000000007</v>
      </c>
      <c r="AI55" s="239">
        <f t="shared" si="26"/>
        <v>8.6</v>
      </c>
      <c r="AJ55" s="238">
        <f t="shared" si="27"/>
        <v>8.66</v>
      </c>
      <c r="AK55" s="239">
        <f t="shared" si="28"/>
        <v>8.7200000000000006</v>
      </c>
      <c r="AL55" s="238">
        <f t="shared" si="29"/>
        <v>8.77</v>
      </c>
      <c r="AM55" s="239">
        <f t="shared" si="30"/>
        <v>8.83</v>
      </c>
      <c r="AN55" s="320">
        <f t="shared" si="31"/>
        <v>8.89</v>
      </c>
      <c r="AO55" s="321">
        <f t="shared" si="32"/>
        <v>8.94</v>
      </c>
      <c r="AP55" s="242">
        <f t="shared" si="33"/>
        <v>9</v>
      </c>
      <c r="AQ55" s="239">
        <f t="shared" si="34"/>
        <v>9.0500000000000007</v>
      </c>
      <c r="AR55" s="238">
        <f t="shared" si="35"/>
        <v>9.11</v>
      </c>
      <c r="AS55" s="239">
        <f t="shared" si="36"/>
        <v>9.17</v>
      </c>
      <c r="AT55" s="242">
        <f t="shared" si="37"/>
        <v>9.2200000000000006</v>
      </c>
      <c r="AU55" s="239">
        <f t="shared" si="38"/>
        <v>9.2799999999999994</v>
      </c>
      <c r="AV55" s="238">
        <f t="shared" si="39"/>
        <v>9.34</v>
      </c>
      <c r="AW55" s="239">
        <f t="shared" si="40"/>
        <v>9.39</v>
      </c>
      <c r="AX55" s="320">
        <f t="shared" si="41"/>
        <v>9.4499999999999993</v>
      </c>
      <c r="AY55" s="321">
        <f t="shared" si="42"/>
        <v>9.5</v>
      </c>
      <c r="AZ55" s="238">
        <f t="shared" si="43"/>
        <v>9.56</v>
      </c>
      <c r="BA55" s="239">
        <f t="shared" si="44"/>
        <v>9.6199999999999992</v>
      </c>
      <c r="BB55" s="242">
        <f t="shared" si="45"/>
        <v>9.67</v>
      </c>
      <c r="BC55" s="239">
        <f t="shared" si="46"/>
        <v>9.73</v>
      </c>
      <c r="BD55" s="238">
        <f t="shared" si="47"/>
        <v>9.7899999999999991</v>
      </c>
      <c r="BE55" s="239">
        <f t="shared" si="48"/>
        <v>9.84</v>
      </c>
      <c r="BF55" s="238">
        <f t="shared" si="49"/>
        <v>9.9</v>
      </c>
      <c r="BG55" s="320"/>
      <c r="BH55" s="257"/>
      <c r="BI55" s="236">
        <v>9400000</v>
      </c>
      <c r="BJ55" s="354"/>
      <c r="BK55" s="257"/>
      <c r="BL55" s="257"/>
      <c r="BM55" s="257"/>
      <c r="BN55" s="257"/>
      <c r="BO55" s="257"/>
      <c r="BP55" s="257"/>
      <c r="BQ55" s="257"/>
      <c r="BR55" s="257"/>
      <c r="BS55" s="257"/>
      <c r="BT55" s="257"/>
      <c r="BU55" s="257"/>
      <c r="BV55" s="257"/>
      <c r="BW55" s="257"/>
      <c r="BX55" s="257"/>
      <c r="BY55" s="257"/>
      <c r="BZ55" s="257"/>
      <c r="CA55" s="257"/>
      <c r="CB55" s="257"/>
      <c r="CC55" s="257"/>
      <c r="CD55" s="257"/>
      <c r="CE55" s="257"/>
      <c r="CF55" s="257"/>
      <c r="CG55" s="257"/>
      <c r="CH55" s="257"/>
      <c r="CI55" s="257"/>
      <c r="CJ55" s="257"/>
      <c r="CK55" s="257"/>
      <c r="CL55" s="257"/>
      <c r="CM55" s="257"/>
      <c r="CN55" s="257"/>
      <c r="CO55" s="257"/>
      <c r="CP55" s="257"/>
      <c r="CQ55" s="257"/>
      <c r="CR55" s="257"/>
      <c r="CS55" s="257"/>
      <c r="CT55" s="257"/>
      <c r="CU55" s="257"/>
      <c r="CV55" s="257"/>
      <c r="CW55" s="257"/>
      <c r="CX55" s="257"/>
      <c r="CY55" s="257"/>
      <c r="CZ55" s="257"/>
      <c r="DA55" s="257"/>
      <c r="DB55" s="257"/>
      <c r="DC55" s="257"/>
      <c r="DD55" s="257"/>
      <c r="DE55" s="257"/>
      <c r="DF55" s="257"/>
      <c r="DG55" s="257"/>
      <c r="DH55" s="257"/>
      <c r="DI55" s="257"/>
      <c r="DJ55" s="257"/>
      <c r="DK55" s="257"/>
      <c r="DL55" s="257"/>
      <c r="DM55" s="257"/>
      <c r="DN55" s="257"/>
      <c r="DO55" s="257"/>
      <c r="DP55" s="257"/>
      <c r="DQ55" s="257"/>
      <c r="DR55" s="257"/>
      <c r="DS55" s="257"/>
      <c r="DT55" s="257"/>
      <c r="DU55" s="257"/>
      <c r="DV55" s="257"/>
      <c r="DW55" s="257"/>
      <c r="DX55" s="257"/>
      <c r="DY55" s="257"/>
      <c r="DZ55" s="257"/>
      <c r="EA55" s="257"/>
      <c r="EB55" s="257"/>
      <c r="EC55" s="257"/>
      <c r="ED55" s="257"/>
      <c r="EE55" s="257"/>
      <c r="EF55" s="257"/>
      <c r="EG55" s="257"/>
      <c r="EH55" s="257"/>
      <c r="EI55" s="257"/>
      <c r="EJ55" s="257"/>
      <c r="EK55" s="257"/>
      <c r="EL55" s="257"/>
      <c r="EM55" s="257"/>
      <c r="EN55" s="257"/>
      <c r="EO55" s="257"/>
      <c r="EP55" s="257"/>
      <c r="EQ55" s="257"/>
      <c r="ER55" s="257"/>
      <c r="ES55" s="257"/>
      <c r="ET55" s="257"/>
      <c r="EU55" s="257"/>
      <c r="EV55" s="257"/>
      <c r="EW55" s="257"/>
      <c r="EX55" s="257"/>
      <c r="EY55" s="257"/>
      <c r="EZ55" s="257"/>
      <c r="FA55" s="257"/>
      <c r="FB55" s="257"/>
      <c r="FC55" s="257"/>
      <c r="FD55" s="257"/>
      <c r="FE55" s="257"/>
      <c r="FF55" s="257"/>
      <c r="FG55" s="257"/>
      <c r="FH55" s="257"/>
      <c r="FI55" s="257"/>
      <c r="FJ55" s="257"/>
      <c r="FK55" s="257"/>
      <c r="FL55" s="257"/>
      <c r="FM55" s="257"/>
      <c r="FN55" s="257"/>
      <c r="FO55" s="257"/>
      <c r="FP55" s="257"/>
      <c r="FQ55" s="257"/>
      <c r="FR55" s="257"/>
      <c r="FS55" s="257"/>
      <c r="FT55" s="257"/>
      <c r="FU55" s="257"/>
      <c r="FV55" s="257"/>
      <c r="FW55" s="257"/>
      <c r="FX55" s="257"/>
      <c r="FY55" s="257"/>
      <c r="FZ55" s="257"/>
      <c r="GA55" s="257"/>
      <c r="GB55" s="257"/>
      <c r="GC55" s="257"/>
      <c r="GD55" s="257"/>
      <c r="GE55" s="257"/>
      <c r="GF55" s="257"/>
      <c r="GG55" s="257"/>
      <c r="GH55" s="257"/>
      <c r="GI55" s="257"/>
      <c r="GJ55" s="257"/>
      <c r="GK55" s="257"/>
      <c r="GL55" s="257"/>
      <c r="GM55" s="257"/>
      <c r="GN55" s="257"/>
      <c r="GO55" s="257"/>
      <c r="GP55" s="257"/>
      <c r="GQ55" s="257"/>
      <c r="GR55" s="257"/>
      <c r="GS55" s="257"/>
      <c r="GT55" s="257"/>
      <c r="GU55" s="257"/>
      <c r="GV55" s="257"/>
      <c r="GW55" s="257"/>
      <c r="GX55" s="257"/>
      <c r="GY55" s="257"/>
      <c r="GZ55" s="257"/>
      <c r="HA55" s="257"/>
      <c r="HB55" s="257"/>
      <c r="HC55" s="257"/>
      <c r="HD55" s="257"/>
      <c r="HE55" s="257"/>
      <c r="HF55" s="257"/>
      <c r="HG55" s="257"/>
      <c r="HH55" s="257"/>
      <c r="HI55" s="257"/>
      <c r="HJ55" s="257"/>
      <c r="HK55" s="257"/>
      <c r="HL55" s="257"/>
      <c r="HM55" s="257"/>
      <c r="HN55" s="257"/>
      <c r="HO55" s="257"/>
      <c r="HP55" s="257"/>
      <c r="HQ55" s="257"/>
      <c r="HR55" s="257"/>
      <c r="HS55" s="257"/>
      <c r="HT55" s="257"/>
      <c r="HU55" s="257"/>
      <c r="HV55" s="257"/>
      <c r="HW55" s="257"/>
      <c r="HX55" s="257"/>
      <c r="HY55" s="257"/>
      <c r="HZ55" s="257"/>
      <c r="IA55" s="257"/>
      <c r="IB55" s="257"/>
      <c r="IC55" s="257"/>
      <c r="ID55" s="257"/>
      <c r="IE55" s="257"/>
      <c r="IF55" s="257"/>
      <c r="IG55" s="257"/>
      <c r="IH55" s="257"/>
      <c r="II55" s="257"/>
      <c r="IJ55" s="257"/>
      <c r="IK55" s="257"/>
      <c r="IL55" s="257"/>
      <c r="IM55" s="257"/>
      <c r="IN55" s="257"/>
      <c r="IO55" s="257"/>
      <c r="IP55" s="257"/>
      <c r="IQ55" s="257"/>
      <c r="IR55" s="257"/>
      <c r="IS55" s="257"/>
      <c r="IT55" s="257"/>
      <c r="IU55" s="257"/>
      <c r="IV55" s="257"/>
    </row>
    <row r="56" spans="1:256" ht="15" x14ac:dyDescent="0.25">
      <c r="A56" s="200">
        <v>68</v>
      </c>
      <c r="B56" s="201">
        <f t="shared" si="50"/>
        <v>1.4159999999999999</v>
      </c>
      <c r="C56" s="202">
        <v>8.0000000000000002E-3</v>
      </c>
      <c r="D56" s="203"/>
      <c r="E56" s="354"/>
      <c r="F56" s="245">
        <v>9600000</v>
      </c>
      <c r="G56" s="237">
        <f t="shared" si="51"/>
        <v>7</v>
      </c>
      <c r="H56" s="238">
        <f t="shared" si="52"/>
        <v>7.06</v>
      </c>
      <c r="I56" s="239">
        <f t="shared" si="0"/>
        <v>7.12</v>
      </c>
      <c r="J56" s="320">
        <f t="shared" si="1"/>
        <v>7.17</v>
      </c>
      <c r="K56" s="321">
        <f t="shared" si="2"/>
        <v>7.22</v>
      </c>
      <c r="L56" s="238">
        <f t="shared" si="3"/>
        <v>7.28</v>
      </c>
      <c r="M56" s="239">
        <f t="shared" si="4"/>
        <v>7.17</v>
      </c>
      <c r="N56" s="238">
        <f t="shared" si="5"/>
        <v>7.39</v>
      </c>
      <c r="O56" s="239">
        <f t="shared" si="6"/>
        <v>7.51</v>
      </c>
      <c r="P56" s="238">
        <f t="shared" si="7"/>
        <v>7.5</v>
      </c>
      <c r="Q56" s="239">
        <f t="shared" si="8"/>
        <v>7.56</v>
      </c>
      <c r="R56" s="238">
        <f t="shared" si="9"/>
        <v>7.62</v>
      </c>
      <c r="S56" s="239">
        <f t="shared" si="10"/>
        <v>7.67</v>
      </c>
      <c r="T56" s="320">
        <f t="shared" si="11"/>
        <v>7.73</v>
      </c>
      <c r="U56" s="321">
        <f t="shared" si="12"/>
        <v>7.78</v>
      </c>
      <c r="V56" s="238">
        <f t="shared" si="13"/>
        <v>7.84</v>
      </c>
      <c r="W56" s="239">
        <f t="shared" si="14"/>
        <v>7.9</v>
      </c>
      <c r="X56" s="242">
        <f t="shared" si="15"/>
        <v>7.95</v>
      </c>
      <c r="Y56" s="239">
        <f t="shared" si="16"/>
        <v>8.01</v>
      </c>
      <c r="Z56" s="238">
        <f t="shared" si="17"/>
        <v>8.06</v>
      </c>
      <c r="AA56" s="239">
        <f t="shared" si="18"/>
        <v>8.1199999999999992</v>
      </c>
      <c r="AB56" s="238">
        <f t="shared" si="19"/>
        <v>8.18</v>
      </c>
      <c r="AC56" s="239">
        <f t="shared" si="20"/>
        <v>8.23</v>
      </c>
      <c r="AD56" s="320">
        <f t="shared" si="21"/>
        <v>8.2899999999999991</v>
      </c>
      <c r="AE56" s="321">
        <f t="shared" si="22"/>
        <v>8.34</v>
      </c>
      <c r="AF56" s="238">
        <f t="shared" si="23"/>
        <v>8.4</v>
      </c>
      <c r="AG56" s="239">
        <f t="shared" si="24"/>
        <v>8.4600000000000009</v>
      </c>
      <c r="AH56" s="238">
        <f t="shared" si="25"/>
        <v>8.51</v>
      </c>
      <c r="AI56" s="239">
        <f t="shared" si="26"/>
        <v>8.57</v>
      </c>
      <c r="AJ56" s="238">
        <f t="shared" si="27"/>
        <v>8.6199999999999992</v>
      </c>
      <c r="AK56" s="239">
        <f t="shared" si="28"/>
        <v>8.68</v>
      </c>
      <c r="AL56" s="238">
        <f t="shared" si="29"/>
        <v>8.74</v>
      </c>
      <c r="AM56" s="239">
        <f t="shared" si="30"/>
        <v>8.7899999999999991</v>
      </c>
      <c r="AN56" s="320">
        <f t="shared" si="31"/>
        <v>8.85</v>
      </c>
      <c r="AO56" s="321">
        <f t="shared" si="32"/>
        <v>8.9</v>
      </c>
      <c r="AP56" s="242">
        <f t="shared" si="33"/>
        <v>8.9600000000000009</v>
      </c>
      <c r="AQ56" s="239">
        <f t="shared" si="34"/>
        <v>9.02</v>
      </c>
      <c r="AR56" s="238">
        <f t="shared" si="35"/>
        <v>9.07</v>
      </c>
      <c r="AS56" s="239">
        <f t="shared" si="36"/>
        <v>9.1300000000000008</v>
      </c>
      <c r="AT56" s="242">
        <f t="shared" si="37"/>
        <v>9.18</v>
      </c>
      <c r="AU56" s="239">
        <f t="shared" si="38"/>
        <v>9.24</v>
      </c>
      <c r="AV56" s="238">
        <f t="shared" si="39"/>
        <v>9.3000000000000007</v>
      </c>
      <c r="AW56" s="239">
        <f t="shared" si="40"/>
        <v>9.35</v>
      </c>
      <c r="AX56" s="320">
        <f t="shared" si="41"/>
        <v>9.41</v>
      </c>
      <c r="AY56" s="321">
        <f t="shared" si="42"/>
        <v>9.4600000000000009</v>
      </c>
      <c r="AZ56" s="238">
        <f t="shared" si="43"/>
        <v>9.52</v>
      </c>
      <c r="BA56" s="239">
        <f t="shared" si="44"/>
        <v>9.58</v>
      </c>
      <c r="BB56" s="242">
        <f t="shared" si="45"/>
        <v>9.6300000000000008</v>
      </c>
      <c r="BC56" s="239">
        <f t="shared" si="46"/>
        <v>9.69</v>
      </c>
      <c r="BD56" s="238">
        <f t="shared" si="47"/>
        <v>9.74</v>
      </c>
      <c r="BE56" s="239">
        <f t="shared" si="48"/>
        <v>9.8000000000000007</v>
      </c>
      <c r="BF56" s="238">
        <f t="shared" si="49"/>
        <v>9.86</v>
      </c>
      <c r="BG56" s="320"/>
      <c r="BH56" s="257"/>
      <c r="BI56" s="245">
        <v>9600000</v>
      </c>
      <c r="BJ56" s="354"/>
      <c r="BK56" s="257"/>
      <c r="BL56" s="257"/>
      <c r="BM56" s="257"/>
      <c r="BN56" s="257"/>
      <c r="BO56" s="257"/>
      <c r="BP56" s="257"/>
      <c r="BQ56" s="257"/>
      <c r="BR56" s="257"/>
      <c r="BS56" s="257"/>
      <c r="BT56" s="257"/>
      <c r="BU56" s="257"/>
      <c r="BV56" s="257"/>
      <c r="BW56" s="257"/>
      <c r="BX56" s="257"/>
      <c r="BY56" s="257"/>
      <c r="BZ56" s="257"/>
      <c r="CA56" s="257"/>
      <c r="CB56" s="257"/>
      <c r="CC56" s="257"/>
      <c r="CD56" s="257"/>
      <c r="CE56" s="257"/>
      <c r="CF56" s="257"/>
      <c r="CG56" s="257"/>
      <c r="CH56" s="257"/>
      <c r="CI56" s="257"/>
      <c r="CJ56" s="257"/>
      <c r="CK56" s="257"/>
      <c r="CL56" s="257"/>
      <c r="CM56" s="257"/>
      <c r="CN56" s="257"/>
      <c r="CO56" s="257"/>
      <c r="CP56" s="257"/>
      <c r="CQ56" s="257"/>
      <c r="CR56" s="257"/>
      <c r="CS56" s="257"/>
      <c r="CT56" s="257"/>
      <c r="CU56" s="257"/>
      <c r="CV56" s="257"/>
      <c r="CW56" s="257"/>
      <c r="CX56" s="257"/>
      <c r="CY56" s="257"/>
      <c r="CZ56" s="257"/>
      <c r="DA56" s="257"/>
      <c r="DB56" s="257"/>
      <c r="DC56" s="257"/>
      <c r="DD56" s="257"/>
      <c r="DE56" s="257"/>
      <c r="DF56" s="257"/>
      <c r="DG56" s="257"/>
      <c r="DH56" s="257"/>
      <c r="DI56" s="257"/>
      <c r="DJ56" s="257"/>
      <c r="DK56" s="257"/>
      <c r="DL56" s="257"/>
      <c r="DM56" s="257"/>
      <c r="DN56" s="257"/>
      <c r="DO56" s="257"/>
      <c r="DP56" s="257"/>
      <c r="DQ56" s="257"/>
      <c r="DR56" s="257"/>
      <c r="DS56" s="257"/>
      <c r="DT56" s="257"/>
      <c r="DU56" s="257"/>
      <c r="DV56" s="257"/>
      <c r="DW56" s="257"/>
      <c r="DX56" s="257"/>
      <c r="DY56" s="257"/>
      <c r="DZ56" s="257"/>
      <c r="EA56" s="257"/>
      <c r="EB56" s="257"/>
      <c r="EC56" s="257"/>
      <c r="ED56" s="257"/>
      <c r="EE56" s="257"/>
      <c r="EF56" s="257"/>
      <c r="EG56" s="257"/>
      <c r="EH56" s="257"/>
      <c r="EI56" s="257"/>
      <c r="EJ56" s="257"/>
      <c r="EK56" s="257"/>
      <c r="EL56" s="257"/>
      <c r="EM56" s="257"/>
      <c r="EN56" s="257"/>
      <c r="EO56" s="257"/>
      <c r="EP56" s="257"/>
      <c r="EQ56" s="257"/>
      <c r="ER56" s="257"/>
      <c r="ES56" s="257"/>
      <c r="ET56" s="257"/>
      <c r="EU56" s="257"/>
      <c r="EV56" s="257"/>
      <c r="EW56" s="257"/>
      <c r="EX56" s="257"/>
      <c r="EY56" s="257"/>
      <c r="EZ56" s="257"/>
      <c r="FA56" s="257"/>
      <c r="FB56" s="257"/>
      <c r="FC56" s="257"/>
      <c r="FD56" s="257"/>
      <c r="FE56" s="257"/>
      <c r="FF56" s="257"/>
      <c r="FG56" s="257"/>
      <c r="FH56" s="257"/>
      <c r="FI56" s="257"/>
      <c r="FJ56" s="257"/>
      <c r="FK56" s="257"/>
      <c r="FL56" s="257"/>
      <c r="FM56" s="257"/>
      <c r="FN56" s="257"/>
      <c r="FO56" s="257"/>
      <c r="FP56" s="257"/>
      <c r="FQ56" s="257"/>
      <c r="FR56" s="257"/>
      <c r="FS56" s="257"/>
      <c r="FT56" s="257"/>
      <c r="FU56" s="257"/>
      <c r="FV56" s="257"/>
      <c r="FW56" s="257"/>
      <c r="FX56" s="257"/>
      <c r="FY56" s="257"/>
      <c r="FZ56" s="257"/>
      <c r="GA56" s="257"/>
      <c r="GB56" s="257"/>
      <c r="GC56" s="257"/>
      <c r="GD56" s="257"/>
      <c r="GE56" s="257"/>
      <c r="GF56" s="257"/>
      <c r="GG56" s="257"/>
      <c r="GH56" s="257"/>
      <c r="GI56" s="257"/>
      <c r="GJ56" s="257"/>
      <c r="GK56" s="257"/>
      <c r="GL56" s="257"/>
      <c r="GM56" s="257"/>
      <c r="GN56" s="257"/>
      <c r="GO56" s="257"/>
      <c r="GP56" s="257"/>
      <c r="GQ56" s="257"/>
      <c r="GR56" s="257"/>
      <c r="GS56" s="257"/>
      <c r="GT56" s="257"/>
      <c r="GU56" s="257"/>
      <c r="GV56" s="257"/>
      <c r="GW56" s="257"/>
      <c r="GX56" s="257"/>
      <c r="GY56" s="257"/>
      <c r="GZ56" s="257"/>
      <c r="HA56" s="257"/>
      <c r="HB56" s="257"/>
      <c r="HC56" s="257"/>
      <c r="HD56" s="257"/>
      <c r="HE56" s="257"/>
      <c r="HF56" s="257"/>
      <c r="HG56" s="257"/>
      <c r="HH56" s="257"/>
      <c r="HI56" s="257"/>
      <c r="HJ56" s="257"/>
      <c r="HK56" s="257"/>
      <c r="HL56" s="257"/>
      <c r="HM56" s="257"/>
      <c r="HN56" s="257"/>
      <c r="HO56" s="257"/>
      <c r="HP56" s="257"/>
      <c r="HQ56" s="257"/>
      <c r="HR56" s="257"/>
      <c r="HS56" s="257"/>
      <c r="HT56" s="257"/>
      <c r="HU56" s="257"/>
      <c r="HV56" s="257"/>
      <c r="HW56" s="257"/>
      <c r="HX56" s="257"/>
      <c r="HY56" s="257"/>
      <c r="HZ56" s="257"/>
      <c r="IA56" s="257"/>
      <c r="IB56" s="257"/>
      <c r="IC56" s="257"/>
      <c r="ID56" s="257"/>
      <c r="IE56" s="257"/>
      <c r="IF56" s="257"/>
      <c r="IG56" s="257"/>
      <c r="IH56" s="257"/>
      <c r="II56" s="257"/>
      <c r="IJ56" s="257"/>
      <c r="IK56" s="257"/>
      <c r="IL56" s="257"/>
      <c r="IM56" s="257"/>
      <c r="IN56" s="257"/>
      <c r="IO56" s="257"/>
      <c r="IP56" s="257"/>
      <c r="IQ56" s="257"/>
      <c r="IR56" s="257"/>
      <c r="IS56" s="257"/>
      <c r="IT56" s="257"/>
      <c r="IU56" s="257"/>
      <c r="IV56" s="257"/>
    </row>
    <row r="57" spans="1:256" ht="15.75" thickBot="1" x14ac:dyDescent="0.3">
      <c r="A57" s="214">
        <v>69</v>
      </c>
      <c r="B57" s="215">
        <f t="shared" si="50"/>
        <v>1.4239999999999999</v>
      </c>
      <c r="C57" s="202">
        <v>8.0000000000000002E-3</v>
      </c>
      <c r="D57" s="203"/>
      <c r="E57" s="354"/>
      <c r="F57" s="246">
        <v>9800000</v>
      </c>
      <c r="G57" s="247">
        <f t="shared" si="51"/>
        <v>6.96</v>
      </c>
      <c r="H57" s="248">
        <f t="shared" si="52"/>
        <v>7.02</v>
      </c>
      <c r="I57" s="249">
        <f t="shared" si="0"/>
        <v>7.08</v>
      </c>
      <c r="J57" s="324">
        <f t="shared" si="1"/>
        <v>7.13</v>
      </c>
      <c r="K57" s="325">
        <f t="shared" si="2"/>
        <v>7.18</v>
      </c>
      <c r="L57" s="248">
        <f t="shared" si="3"/>
        <v>7.24</v>
      </c>
      <c r="M57" s="249">
        <f t="shared" si="4"/>
        <v>7.13</v>
      </c>
      <c r="N57" s="248">
        <f t="shared" si="5"/>
        <v>7.35</v>
      </c>
      <c r="O57" s="249">
        <f t="shared" si="6"/>
        <v>7.47</v>
      </c>
      <c r="P57" s="248">
        <f t="shared" si="7"/>
        <v>7.46</v>
      </c>
      <c r="Q57" s="249">
        <f t="shared" si="8"/>
        <v>7.52</v>
      </c>
      <c r="R57" s="248">
        <f t="shared" si="9"/>
        <v>7.57</v>
      </c>
      <c r="S57" s="249">
        <f t="shared" si="10"/>
        <v>7.63</v>
      </c>
      <c r="T57" s="324">
        <f t="shared" si="11"/>
        <v>7.68</v>
      </c>
      <c r="U57" s="325">
        <f t="shared" si="12"/>
        <v>7.74</v>
      </c>
      <c r="V57" s="248">
        <f t="shared" si="13"/>
        <v>7.8</v>
      </c>
      <c r="W57" s="249">
        <f t="shared" si="14"/>
        <v>7.85</v>
      </c>
      <c r="X57" s="252">
        <f t="shared" si="15"/>
        <v>7.91</v>
      </c>
      <c r="Y57" s="249">
        <f t="shared" si="16"/>
        <v>7.96</v>
      </c>
      <c r="Z57" s="248">
        <f t="shared" si="17"/>
        <v>8.02</v>
      </c>
      <c r="AA57" s="249">
        <f t="shared" si="18"/>
        <v>8.07</v>
      </c>
      <c r="AB57" s="248">
        <f t="shared" si="19"/>
        <v>8.1300000000000008</v>
      </c>
      <c r="AC57" s="249">
        <f t="shared" si="20"/>
        <v>8.18</v>
      </c>
      <c r="AD57" s="324">
        <f t="shared" si="21"/>
        <v>8.24</v>
      </c>
      <c r="AE57" s="325">
        <f t="shared" si="22"/>
        <v>8.3000000000000007</v>
      </c>
      <c r="AF57" s="248">
        <f t="shared" si="23"/>
        <v>8.35</v>
      </c>
      <c r="AG57" s="249">
        <f t="shared" si="24"/>
        <v>8.41</v>
      </c>
      <c r="AH57" s="248">
        <f t="shared" si="25"/>
        <v>8.4600000000000009</v>
      </c>
      <c r="AI57" s="249">
        <f t="shared" si="26"/>
        <v>8.52</v>
      </c>
      <c r="AJ57" s="248">
        <f t="shared" si="27"/>
        <v>8.57</v>
      </c>
      <c r="AK57" s="249">
        <f t="shared" si="28"/>
        <v>8.6300000000000008</v>
      </c>
      <c r="AL57" s="248">
        <f t="shared" si="29"/>
        <v>8.69</v>
      </c>
      <c r="AM57" s="249">
        <f t="shared" si="30"/>
        <v>8.74</v>
      </c>
      <c r="AN57" s="324">
        <f t="shared" si="31"/>
        <v>8.8000000000000007</v>
      </c>
      <c r="AO57" s="325">
        <f t="shared" si="32"/>
        <v>8.85</v>
      </c>
      <c r="AP57" s="252">
        <f t="shared" si="33"/>
        <v>8.91</v>
      </c>
      <c r="AQ57" s="249">
        <f t="shared" si="34"/>
        <v>8.9600000000000009</v>
      </c>
      <c r="AR57" s="248">
        <f t="shared" si="35"/>
        <v>9.02</v>
      </c>
      <c r="AS57" s="249">
        <f t="shared" si="36"/>
        <v>9.08</v>
      </c>
      <c r="AT57" s="252">
        <f t="shared" si="37"/>
        <v>9.1300000000000008</v>
      </c>
      <c r="AU57" s="249">
        <f t="shared" si="38"/>
        <v>9.19</v>
      </c>
      <c r="AV57" s="248">
        <f t="shared" si="39"/>
        <v>9.24</v>
      </c>
      <c r="AW57" s="249">
        <f t="shared" si="40"/>
        <v>9.3000000000000007</v>
      </c>
      <c r="AX57" s="324">
        <f t="shared" si="41"/>
        <v>9.35</v>
      </c>
      <c r="AY57" s="325">
        <f t="shared" si="42"/>
        <v>9.41</v>
      </c>
      <c r="AZ57" s="248">
        <f t="shared" si="43"/>
        <v>9.4700000000000006</v>
      </c>
      <c r="BA57" s="249">
        <f t="shared" si="44"/>
        <v>9.52</v>
      </c>
      <c r="BB57" s="252">
        <f t="shared" si="45"/>
        <v>9.58</v>
      </c>
      <c r="BC57" s="249">
        <f t="shared" si="46"/>
        <v>9.6300000000000008</v>
      </c>
      <c r="BD57" s="248">
        <f t="shared" si="47"/>
        <v>9.69</v>
      </c>
      <c r="BE57" s="249">
        <f t="shared" si="48"/>
        <v>9.74</v>
      </c>
      <c r="BF57" s="248">
        <f t="shared" si="49"/>
        <v>9.8000000000000007</v>
      </c>
      <c r="BG57" s="324"/>
      <c r="BH57" s="257"/>
      <c r="BI57" s="246">
        <v>9800000</v>
      </c>
      <c r="BJ57" s="354"/>
      <c r="BK57" s="257"/>
      <c r="BL57" s="257"/>
      <c r="BM57" s="257"/>
      <c r="BN57" s="257"/>
      <c r="BO57" s="257"/>
      <c r="BP57" s="257"/>
      <c r="BQ57" s="257"/>
      <c r="BR57" s="257"/>
      <c r="BS57" s="257"/>
      <c r="BT57" s="257"/>
      <c r="BU57" s="257"/>
      <c r="BV57" s="257"/>
      <c r="BW57" s="257"/>
      <c r="BX57" s="257"/>
      <c r="BY57" s="257"/>
      <c r="BZ57" s="257"/>
      <c r="CA57" s="257"/>
      <c r="CB57" s="257"/>
      <c r="CC57" s="257"/>
      <c r="CD57" s="257"/>
      <c r="CE57" s="257"/>
      <c r="CF57" s="257"/>
      <c r="CG57" s="257"/>
      <c r="CH57" s="257"/>
      <c r="CI57" s="257"/>
      <c r="CJ57" s="257"/>
      <c r="CK57" s="257"/>
      <c r="CL57" s="257"/>
      <c r="CM57" s="257"/>
      <c r="CN57" s="257"/>
      <c r="CO57" s="257"/>
      <c r="CP57" s="257"/>
      <c r="CQ57" s="257"/>
      <c r="CR57" s="257"/>
      <c r="CS57" s="257"/>
      <c r="CT57" s="257"/>
      <c r="CU57" s="257"/>
      <c r="CV57" s="257"/>
      <c r="CW57" s="257"/>
      <c r="CX57" s="257"/>
      <c r="CY57" s="257"/>
      <c r="CZ57" s="257"/>
      <c r="DA57" s="257"/>
      <c r="DB57" s="257"/>
      <c r="DC57" s="257"/>
      <c r="DD57" s="257"/>
      <c r="DE57" s="257"/>
      <c r="DF57" s="257"/>
      <c r="DG57" s="257"/>
      <c r="DH57" s="257"/>
      <c r="DI57" s="257"/>
      <c r="DJ57" s="257"/>
      <c r="DK57" s="257"/>
      <c r="DL57" s="257"/>
      <c r="DM57" s="257"/>
      <c r="DN57" s="257"/>
      <c r="DO57" s="257"/>
      <c r="DP57" s="257"/>
      <c r="DQ57" s="257"/>
      <c r="DR57" s="257"/>
      <c r="DS57" s="257"/>
      <c r="DT57" s="257"/>
      <c r="DU57" s="257"/>
      <c r="DV57" s="257"/>
      <c r="DW57" s="257"/>
      <c r="DX57" s="257"/>
      <c r="DY57" s="257"/>
      <c r="DZ57" s="257"/>
      <c r="EA57" s="257"/>
      <c r="EB57" s="257"/>
      <c r="EC57" s="257"/>
      <c r="ED57" s="257"/>
      <c r="EE57" s="257"/>
      <c r="EF57" s="257"/>
      <c r="EG57" s="257"/>
      <c r="EH57" s="257"/>
      <c r="EI57" s="257"/>
      <c r="EJ57" s="257"/>
      <c r="EK57" s="257"/>
      <c r="EL57" s="257"/>
      <c r="EM57" s="257"/>
      <c r="EN57" s="257"/>
      <c r="EO57" s="257"/>
      <c r="EP57" s="257"/>
      <c r="EQ57" s="257"/>
      <c r="ER57" s="257"/>
      <c r="ES57" s="257"/>
      <c r="ET57" s="257"/>
      <c r="EU57" s="257"/>
      <c r="EV57" s="257"/>
      <c r="EW57" s="257"/>
      <c r="EX57" s="257"/>
      <c r="EY57" s="257"/>
      <c r="EZ57" s="257"/>
      <c r="FA57" s="257"/>
      <c r="FB57" s="257"/>
      <c r="FC57" s="257"/>
      <c r="FD57" s="257"/>
      <c r="FE57" s="257"/>
      <c r="FF57" s="257"/>
      <c r="FG57" s="257"/>
      <c r="FH57" s="257"/>
      <c r="FI57" s="257"/>
      <c r="FJ57" s="257"/>
      <c r="FK57" s="257"/>
      <c r="FL57" s="257"/>
      <c r="FM57" s="257"/>
      <c r="FN57" s="257"/>
      <c r="FO57" s="257"/>
      <c r="FP57" s="257"/>
      <c r="FQ57" s="257"/>
      <c r="FR57" s="257"/>
      <c r="FS57" s="257"/>
      <c r="FT57" s="257"/>
      <c r="FU57" s="257"/>
      <c r="FV57" s="257"/>
      <c r="FW57" s="257"/>
      <c r="FX57" s="257"/>
      <c r="FY57" s="257"/>
      <c r="FZ57" s="257"/>
      <c r="GA57" s="257"/>
      <c r="GB57" s="257"/>
      <c r="GC57" s="257"/>
      <c r="GD57" s="257"/>
      <c r="GE57" s="257"/>
      <c r="GF57" s="257"/>
      <c r="GG57" s="257"/>
      <c r="GH57" s="257"/>
      <c r="GI57" s="257"/>
      <c r="GJ57" s="257"/>
      <c r="GK57" s="257"/>
      <c r="GL57" s="257"/>
      <c r="GM57" s="257"/>
      <c r="GN57" s="257"/>
      <c r="GO57" s="257"/>
      <c r="GP57" s="257"/>
      <c r="GQ57" s="257"/>
      <c r="GR57" s="257"/>
      <c r="GS57" s="257"/>
      <c r="GT57" s="257"/>
      <c r="GU57" s="257"/>
      <c r="GV57" s="257"/>
      <c r="GW57" s="257"/>
      <c r="GX57" s="257"/>
      <c r="GY57" s="257"/>
      <c r="GZ57" s="257"/>
      <c r="HA57" s="257"/>
      <c r="HB57" s="257"/>
      <c r="HC57" s="257"/>
      <c r="HD57" s="257"/>
      <c r="HE57" s="257"/>
      <c r="HF57" s="257"/>
      <c r="HG57" s="257"/>
      <c r="HH57" s="257"/>
      <c r="HI57" s="257"/>
      <c r="HJ57" s="257"/>
      <c r="HK57" s="257"/>
      <c r="HL57" s="257"/>
      <c r="HM57" s="257"/>
      <c r="HN57" s="257"/>
      <c r="HO57" s="257"/>
      <c r="HP57" s="257"/>
      <c r="HQ57" s="257"/>
      <c r="HR57" s="257"/>
      <c r="HS57" s="257"/>
      <c r="HT57" s="257"/>
      <c r="HU57" s="257"/>
      <c r="HV57" s="257"/>
      <c r="HW57" s="257"/>
      <c r="HX57" s="257"/>
      <c r="HY57" s="257"/>
      <c r="HZ57" s="257"/>
      <c r="IA57" s="257"/>
      <c r="IB57" s="257"/>
      <c r="IC57" s="257"/>
      <c r="ID57" s="257"/>
      <c r="IE57" s="257"/>
      <c r="IF57" s="257"/>
      <c r="IG57" s="257"/>
      <c r="IH57" s="257"/>
      <c r="II57" s="257"/>
      <c r="IJ57" s="257"/>
      <c r="IK57" s="257"/>
      <c r="IL57" s="257"/>
      <c r="IM57" s="257"/>
      <c r="IN57" s="257"/>
      <c r="IO57" s="257"/>
      <c r="IP57" s="257"/>
      <c r="IQ57" s="257"/>
      <c r="IR57" s="257"/>
      <c r="IS57" s="257"/>
      <c r="IT57" s="257"/>
      <c r="IU57" s="257"/>
      <c r="IV57" s="257"/>
    </row>
    <row r="58" spans="1:256" ht="15" x14ac:dyDescent="0.25">
      <c r="A58" s="200">
        <v>70</v>
      </c>
      <c r="B58" s="201">
        <f t="shared" si="50"/>
        <v>1.4319999999999999</v>
      </c>
      <c r="C58" s="202">
        <v>8.0000000000000002E-3</v>
      </c>
      <c r="D58" s="203"/>
      <c r="E58" s="354"/>
      <c r="F58" s="226">
        <v>10000000</v>
      </c>
      <c r="G58" s="227">
        <f t="shared" si="51"/>
        <v>6.93</v>
      </c>
      <c r="H58" s="228">
        <f t="shared" si="52"/>
        <v>6.99</v>
      </c>
      <c r="I58" s="229">
        <f t="shared" si="0"/>
        <v>7.05</v>
      </c>
      <c r="J58" s="317">
        <f t="shared" si="1"/>
        <v>7.1</v>
      </c>
      <c r="K58" s="318">
        <f t="shared" si="2"/>
        <v>7.15</v>
      </c>
      <c r="L58" s="228">
        <f t="shared" si="3"/>
        <v>7.21</v>
      </c>
      <c r="M58" s="229">
        <f t="shared" si="4"/>
        <v>7.1</v>
      </c>
      <c r="N58" s="228">
        <f t="shared" si="5"/>
        <v>7.32</v>
      </c>
      <c r="O58" s="229">
        <f t="shared" si="6"/>
        <v>7.44</v>
      </c>
      <c r="P58" s="228">
        <f t="shared" si="7"/>
        <v>7.43</v>
      </c>
      <c r="Q58" s="229">
        <f t="shared" si="8"/>
        <v>7.48</v>
      </c>
      <c r="R58" s="228">
        <f t="shared" si="9"/>
        <v>7.54</v>
      </c>
      <c r="S58" s="229">
        <f t="shared" si="10"/>
        <v>7.6</v>
      </c>
      <c r="T58" s="317">
        <f t="shared" si="11"/>
        <v>7.65</v>
      </c>
      <c r="U58" s="318">
        <f t="shared" si="12"/>
        <v>7.71</v>
      </c>
      <c r="V58" s="228">
        <f t="shared" si="13"/>
        <v>7.76</v>
      </c>
      <c r="W58" s="229">
        <f t="shared" si="14"/>
        <v>7.82</v>
      </c>
      <c r="X58" s="232">
        <f t="shared" si="15"/>
        <v>7.87</v>
      </c>
      <c r="Y58" s="229">
        <f t="shared" si="16"/>
        <v>7.93</v>
      </c>
      <c r="Z58" s="228">
        <f t="shared" si="17"/>
        <v>7.98</v>
      </c>
      <c r="AA58" s="229">
        <f t="shared" si="18"/>
        <v>8.0399999999999991</v>
      </c>
      <c r="AB58" s="228">
        <f t="shared" si="19"/>
        <v>8.09</v>
      </c>
      <c r="AC58" s="229">
        <f t="shared" si="20"/>
        <v>8.15</v>
      </c>
      <c r="AD58" s="317">
        <f t="shared" si="21"/>
        <v>8.2100000000000009</v>
      </c>
      <c r="AE58" s="318">
        <f t="shared" si="22"/>
        <v>8.26</v>
      </c>
      <c r="AF58" s="228">
        <f t="shared" si="23"/>
        <v>8.32</v>
      </c>
      <c r="AG58" s="229">
        <f t="shared" si="24"/>
        <v>8.3699999999999992</v>
      </c>
      <c r="AH58" s="228">
        <f t="shared" si="25"/>
        <v>8.43</v>
      </c>
      <c r="AI58" s="229">
        <f t="shared" si="26"/>
        <v>8.48</v>
      </c>
      <c r="AJ58" s="228">
        <f t="shared" si="27"/>
        <v>8.5399999999999991</v>
      </c>
      <c r="AK58" s="229">
        <f t="shared" si="28"/>
        <v>8.59</v>
      </c>
      <c r="AL58" s="228">
        <f t="shared" si="29"/>
        <v>8.65</v>
      </c>
      <c r="AM58" s="229">
        <f t="shared" si="30"/>
        <v>8.6999999999999993</v>
      </c>
      <c r="AN58" s="317">
        <f t="shared" si="31"/>
        <v>8.76</v>
      </c>
      <c r="AO58" s="318">
        <f t="shared" si="32"/>
        <v>8.81</v>
      </c>
      <c r="AP58" s="232">
        <f t="shared" si="33"/>
        <v>8.8699999999999992</v>
      </c>
      <c r="AQ58" s="229">
        <f t="shared" si="34"/>
        <v>8.93</v>
      </c>
      <c r="AR58" s="228">
        <f t="shared" si="35"/>
        <v>8.98</v>
      </c>
      <c r="AS58" s="229">
        <f t="shared" si="36"/>
        <v>9.0399999999999991</v>
      </c>
      <c r="AT58" s="232">
        <f t="shared" si="37"/>
        <v>9.09</v>
      </c>
      <c r="AU58" s="229">
        <f t="shared" si="38"/>
        <v>9.15</v>
      </c>
      <c r="AV58" s="228">
        <f t="shared" si="39"/>
        <v>9.1999999999999993</v>
      </c>
      <c r="AW58" s="229">
        <f t="shared" si="40"/>
        <v>9.26</v>
      </c>
      <c r="AX58" s="317">
        <f t="shared" si="41"/>
        <v>9.31</v>
      </c>
      <c r="AY58" s="318">
        <f t="shared" si="42"/>
        <v>9.3699999999999992</v>
      </c>
      <c r="AZ58" s="228">
        <f t="shared" si="43"/>
        <v>9.42</v>
      </c>
      <c r="BA58" s="229">
        <f t="shared" si="44"/>
        <v>9.48</v>
      </c>
      <c r="BB58" s="232">
        <f t="shared" si="45"/>
        <v>9.5399999999999991</v>
      </c>
      <c r="BC58" s="229">
        <f t="shared" si="46"/>
        <v>9.59</v>
      </c>
      <c r="BD58" s="228">
        <f t="shared" si="47"/>
        <v>9.65</v>
      </c>
      <c r="BE58" s="229">
        <f t="shared" si="48"/>
        <v>9.6999999999999993</v>
      </c>
      <c r="BF58" s="228">
        <f t="shared" si="49"/>
        <v>9.76</v>
      </c>
      <c r="BG58" s="317"/>
      <c r="BH58" s="257"/>
      <c r="BI58" s="226">
        <v>10000000</v>
      </c>
      <c r="BJ58" s="354"/>
      <c r="BK58" s="257"/>
      <c r="BL58" s="257"/>
      <c r="BM58" s="257"/>
      <c r="BN58" s="257"/>
      <c r="BO58" s="257"/>
      <c r="BP58" s="257"/>
      <c r="BQ58" s="257"/>
      <c r="BR58" s="257"/>
      <c r="BS58" s="257"/>
      <c r="BT58" s="257"/>
      <c r="BU58" s="257"/>
      <c r="BV58" s="257"/>
      <c r="BW58" s="257"/>
      <c r="BX58" s="257"/>
      <c r="BY58" s="257"/>
      <c r="BZ58" s="257"/>
      <c r="CA58" s="257"/>
      <c r="CB58" s="257"/>
      <c r="CC58" s="257"/>
      <c r="CD58" s="257"/>
      <c r="CE58" s="257"/>
      <c r="CF58" s="257"/>
      <c r="CG58" s="257"/>
      <c r="CH58" s="257"/>
      <c r="CI58" s="257"/>
      <c r="CJ58" s="257"/>
      <c r="CK58" s="257"/>
      <c r="CL58" s="257"/>
      <c r="CM58" s="257"/>
      <c r="CN58" s="257"/>
      <c r="CO58" s="257"/>
      <c r="CP58" s="257"/>
      <c r="CQ58" s="257"/>
      <c r="CR58" s="257"/>
      <c r="CS58" s="257"/>
      <c r="CT58" s="257"/>
      <c r="CU58" s="257"/>
      <c r="CV58" s="257"/>
      <c r="CW58" s="257"/>
      <c r="CX58" s="257"/>
      <c r="CY58" s="257"/>
      <c r="CZ58" s="257"/>
      <c r="DA58" s="257"/>
      <c r="DB58" s="257"/>
      <c r="DC58" s="257"/>
      <c r="DD58" s="257"/>
      <c r="DE58" s="257"/>
      <c r="DF58" s="257"/>
      <c r="DG58" s="257"/>
      <c r="DH58" s="257"/>
      <c r="DI58" s="257"/>
      <c r="DJ58" s="257"/>
      <c r="DK58" s="257"/>
      <c r="DL58" s="257"/>
      <c r="DM58" s="257"/>
      <c r="DN58" s="257"/>
      <c r="DO58" s="257"/>
      <c r="DP58" s="257"/>
      <c r="DQ58" s="257"/>
      <c r="DR58" s="257"/>
      <c r="DS58" s="257"/>
      <c r="DT58" s="257"/>
      <c r="DU58" s="257"/>
      <c r="DV58" s="257"/>
      <c r="DW58" s="257"/>
      <c r="DX58" s="257"/>
      <c r="DY58" s="257"/>
      <c r="DZ58" s="257"/>
      <c r="EA58" s="257"/>
      <c r="EB58" s="257"/>
      <c r="EC58" s="257"/>
      <c r="ED58" s="257"/>
      <c r="EE58" s="257"/>
      <c r="EF58" s="257"/>
      <c r="EG58" s="257"/>
      <c r="EH58" s="257"/>
      <c r="EI58" s="257"/>
      <c r="EJ58" s="257"/>
      <c r="EK58" s="257"/>
      <c r="EL58" s="257"/>
      <c r="EM58" s="257"/>
      <c r="EN58" s="257"/>
      <c r="EO58" s="257"/>
      <c r="EP58" s="257"/>
      <c r="EQ58" s="257"/>
      <c r="ER58" s="257"/>
      <c r="ES58" s="257"/>
      <c r="ET58" s="257"/>
      <c r="EU58" s="257"/>
      <c r="EV58" s="257"/>
      <c r="EW58" s="257"/>
      <c r="EX58" s="257"/>
      <c r="EY58" s="257"/>
      <c r="EZ58" s="257"/>
      <c r="FA58" s="257"/>
      <c r="FB58" s="257"/>
      <c r="FC58" s="257"/>
      <c r="FD58" s="257"/>
      <c r="FE58" s="257"/>
      <c r="FF58" s="257"/>
      <c r="FG58" s="257"/>
      <c r="FH58" s="257"/>
      <c r="FI58" s="257"/>
      <c r="FJ58" s="257"/>
      <c r="FK58" s="257"/>
      <c r="FL58" s="257"/>
      <c r="FM58" s="257"/>
      <c r="FN58" s="257"/>
      <c r="FO58" s="257"/>
      <c r="FP58" s="257"/>
      <c r="FQ58" s="257"/>
      <c r="FR58" s="257"/>
      <c r="FS58" s="257"/>
      <c r="FT58" s="257"/>
      <c r="FU58" s="257"/>
      <c r="FV58" s="257"/>
      <c r="FW58" s="257"/>
      <c r="FX58" s="257"/>
      <c r="FY58" s="257"/>
      <c r="FZ58" s="257"/>
      <c r="GA58" s="257"/>
      <c r="GB58" s="257"/>
      <c r="GC58" s="257"/>
      <c r="GD58" s="257"/>
      <c r="GE58" s="257"/>
      <c r="GF58" s="257"/>
      <c r="GG58" s="257"/>
      <c r="GH58" s="257"/>
      <c r="GI58" s="257"/>
      <c r="GJ58" s="257"/>
      <c r="GK58" s="257"/>
      <c r="GL58" s="257"/>
      <c r="GM58" s="257"/>
      <c r="GN58" s="257"/>
      <c r="GO58" s="257"/>
      <c r="GP58" s="257"/>
      <c r="GQ58" s="257"/>
      <c r="GR58" s="257"/>
      <c r="GS58" s="257"/>
      <c r="GT58" s="257"/>
      <c r="GU58" s="257"/>
      <c r="GV58" s="257"/>
      <c r="GW58" s="257"/>
      <c r="GX58" s="257"/>
      <c r="GY58" s="257"/>
      <c r="GZ58" s="257"/>
      <c r="HA58" s="257"/>
      <c r="HB58" s="257"/>
      <c r="HC58" s="257"/>
      <c r="HD58" s="257"/>
      <c r="HE58" s="257"/>
      <c r="HF58" s="257"/>
      <c r="HG58" s="257"/>
      <c r="HH58" s="257"/>
      <c r="HI58" s="257"/>
      <c r="HJ58" s="257"/>
      <c r="HK58" s="257"/>
      <c r="HL58" s="257"/>
      <c r="HM58" s="257"/>
      <c r="HN58" s="257"/>
      <c r="HO58" s="257"/>
      <c r="HP58" s="257"/>
      <c r="HQ58" s="257"/>
      <c r="HR58" s="257"/>
      <c r="HS58" s="257"/>
      <c r="HT58" s="257"/>
      <c r="HU58" s="257"/>
      <c r="HV58" s="257"/>
      <c r="HW58" s="257"/>
      <c r="HX58" s="257"/>
      <c r="HY58" s="257"/>
      <c r="HZ58" s="257"/>
      <c r="IA58" s="257"/>
      <c r="IB58" s="257"/>
      <c r="IC58" s="257"/>
      <c r="ID58" s="257"/>
      <c r="IE58" s="257"/>
      <c r="IF58" s="257"/>
      <c r="IG58" s="257"/>
      <c r="IH58" s="257"/>
      <c r="II58" s="257"/>
      <c r="IJ58" s="257"/>
      <c r="IK58" s="257"/>
      <c r="IL58" s="257"/>
      <c r="IM58" s="257"/>
      <c r="IN58" s="257"/>
      <c r="IO58" s="257"/>
      <c r="IP58" s="257"/>
      <c r="IQ58" s="257"/>
      <c r="IR58" s="257"/>
      <c r="IS58" s="257"/>
      <c r="IT58" s="257"/>
      <c r="IU58" s="257"/>
      <c r="IV58" s="257"/>
    </row>
    <row r="59" spans="1:256" ht="15" x14ac:dyDescent="0.25">
      <c r="D59" s="203"/>
      <c r="E59" s="354"/>
      <c r="F59" s="236">
        <v>10200000</v>
      </c>
      <c r="G59" s="237">
        <f t="shared" si="51"/>
        <v>6.9</v>
      </c>
      <c r="H59" s="238">
        <f t="shared" si="52"/>
        <v>6.96</v>
      </c>
      <c r="I59" s="239">
        <f t="shared" si="0"/>
        <v>7.02</v>
      </c>
      <c r="J59" s="320">
        <f t="shared" si="1"/>
        <v>7.07</v>
      </c>
      <c r="K59" s="321">
        <f t="shared" si="2"/>
        <v>7.12</v>
      </c>
      <c r="L59" s="238">
        <f t="shared" si="3"/>
        <v>7.18</v>
      </c>
      <c r="M59" s="239">
        <f t="shared" si="4"/>
        <v>7.07</v>
      </c>
      <c r="N59" s="238">
        <f t="shared" si="5"/>
        <v>7.29</v>
      </c>
      <c r="O59" s="239">
        <f t="shared" si="6"/>
        <v>7.41</v>
      </c>
      <c r="P59" s="238">
        <f t="shared" si="7"/>
        <v>7.4</v>
      </c>
      <c r="Q59" s="239">
        <f t="shared" si="8"/>
        <v>7.45</v>
      </c>
      <c r="R59" s="238">
        <f t="shared" si="9"/>
        <v>7.51</v>
      </c>
      <c r="S59" s="239">
        <f t="shared" si="10"/>
        <v>7.56</v>
      </c>
      <c r="T59" s="320">
        <f t="shared" si="11"/>
        <v>7.62</v>
      </c>
      <c r="U59" s="321">
        <f t="shared" si="12"/>
        <v>7.67</v>
      </c>
      <c r="V59" s="238">
        <f t="shared" si="13"/>
        <v>7.73</v>
      </c>
      <c r="W59" s="239">
        <f t="shared" si="14"/>
        <v>7.78</v>
      </c>
      <c r="X59" s="242">
        <f t="shared" si="15"/>
        <v>7.84</v>
      </c>
      <c r="Y59" s="239">
        <f t="shared" si="16"/>
        <v>7.89</v>
      </c>
      <c r="Z59" s="238">
        <f t="shared" si="17"/>
        <v>7.95</v>
      </c>
      <c r="AA59" s="239">
        <f t="shared" si="18"/>
        <v>8</v>
      </c>
      <c r="AB59" s="238">
        <f t="shared" si="19"/>
        <v>8.06</v>
      </c>
      <c r="AC59" s="239">
        <f t="shared" si="20"/>
        <v>8.11</v>
      </c>
      <c r="AD59" s="320">
        <f t="shared" si="21"/>
        <v>8.17</v>
      </c>
      <c r="AE59" s="321">
        <f t="shared" si="22"/>
        <v>8.2200000000000006</v>
      </c>
      <c r="AF59" s="238">
        <f t="shared" si="23"/>
        <v>8.2799999999999994</v>
      </c>
      <c r="AG59" s="239">
        <f t="shared" si="24"/>
        <v>8.34</v>
      </c>
      <c r="AH59" s="238">
        <f t="shared" si="25"/>
        <v>8.39</v>
      </c>
      <c r="AI59" s="239">
        <f t="shared" si="26"/>
        <v>8.4499999999999993</v>
      </c>
      <c r="AJ59" s="238">
        <f t="shared" si="27"/>
        <v>8.5</v>
      </c>
      <c r="AK59" s="239">
        <f t="shared" si="28"/>
        <v>8.56</v>
      </c>
      <c r="AL59" s="238">
        <f t="shared" si="29"/>
        <v>8.61</v>
      </c>
      <c r="AM59" s="239">
        <f t="shared" si="30"/>
        <v>8.67</v>
      </c>
      <c r="AN59" s="320">
        <f t="shared" si="31"/>
        <v>8.7200000000000006</v>
      </c>
      <c r="AO59" s="321">
        <f t="shared" si="32"/>
        <v>8.7799999999999994</v>
      </c>
      <c r="AP59" s="242">
        <f t="shared" si="33"/>
        <v>8.83</v>
      </c>
      <c r="AQ59" s="239">
        <f t="shared" si="34"/>
        <v>8.89</v>
      </c>
      <c r="AR59" s="238">
        <f t="shared" si="35"/>
        <v>8.94</v>
      </c>
      <c r="AS59" s="239">
        <f t="shared" si="36"/>
        <v>9</v>
      </c>
      <c r="AT59" s="242">
        <f t="shared" si="37"/>
        <v>9.0500000000000007</v>
      </c>
      <c r="AU59" s="239">
        <f t="shared" si="38"/>
        <v>9.11</v>
      </c>
      <c r="AV59" s="238">
        <f t="shared" si="39"/>
        <v>9.16</v>
      </c>
      <c r="AW59" s="239">
        <f t="shared" si="40"/>
        <v>9.2200000000000006</v>
      </c>
      <c r="AX59" s="320">
        <f t="shared" si="41"/>
        <v>9.27</v>
      </c>
      <c r="AY59" s="321">
        <f t="shared" si="42"/>
        <v>9.33</v>
      </c>
      <c r="AZ59" s="238">
        <f t="shared" si="43"/>
        <v>9.3800000000000008</v>
      </c>
      <c r="BA59" s="239">
        <f t="shared" si="44"/>
        <v>9.44</v>
      </c>
      <c r="BB59" s="242">
        <f t="shared" si="45"/>
        <v>9.49</v>
      </c>
      <c r="BC59" s="239">
        <f t="shared" si="46"/>
        <v>9.5500000000000007</v>
      </c>
      <c r="BD59" s="238">
        <f t="shared" si="47"/>
        <v>9.6</v>
      </c>
      <c r="BE59" s="239">
        <f t="shared" si="48"/>
        <v>9.66</v>
      </c>
      <c r="BF59" s="238">
        <f t="shared" si="49"/>
        <v>9.7200000000000006</v>
      </c>
      <c r="BG59" s="320"/>
      <c r="BH59" s="257"/>
      <c r="BI59" s="236">
        <v>10200000</v>
      </c>
      <c r="BJ59" s="354"/>
      <c r="BK59" s="257"/>
      <c r="BL59" s="257"/>
      <c r="BM59" s="257"/>
      <c r="BN59" s="257"/>
      <c r="BO59" s="257"/>
      <c r="BP59" s="257"/>
      <c r="BQ59" s="257"/>
      <c r="BR59" s="257"/>
      <c r="BS59" s="257"/>
      <c r="BT59" s="257"/>
      <c r="BU59" s="257"/>
      <c r="BV59" s="257"/>
      <c r="BW59" s="257"/>
      <c r="BX59" s="257"/>
      <c r="BY59" s="257"/>
      <c r="BZ59" s="257"/>
      <c r="CA59" s="257"/>
      <c r="CB59" s="257"/>
      <c r="CC59" s="257"/>
      <c r="CD59" s="257"/>
      <c r="CE59" s="257"/>
      <c r="CF59" s="257"/>
      <c r="CG59" s="257"/>
      <c r="CH59" s="257"/>
      <c r="CI59" s="257"/>
      <c r="CJ59" s="257"/>
      <c r="CK59" s="257"/>
      <c r="CL59" s="257"/>
      <c r="CM59" s="257"/>
      <c r="CN59" s="257"/>
      <c r="CO59" s="257"/>
      <c r="CP59" s="257"/>
      <c r="CQ59" s="257"/>
      <c r="CR59" s="257"/>
      <c r="CS59" s="257"/>
      <c r="CT59" s="257"/>
      <c r="CU59" s="257"/>
      <c r="CV59" s="257"/>
      <c r="CW59" s="257"/>
      <c r="CX59" s="257"/>
      <c r="CY59" s="257"/>
      <c r="CZ59" s="257"/>
      <c r="DA59" s="257"/>
      <c r="DB59" s="257"/>
      <c r="DC59" s="257"/>
      <c r="DD59" s="257"/>
      <c r="DE59" s="257"/>
      <c r="DF59" s="257"/>
      <c r="DG59" s="257"/>
      <c r="DH59" s="257"/>
      <c r="DI59" s="257"/>
      <c r="DJ59" s="257"/>
      <c r="DK59" s="257"/>
      <c r="DL59" s="257"/>
      <c r="DM59" s="257"/>
      <c r="DN59" s="257"/>
      <c r="DO59" s="257"/>
      <c r="DP59" s="257"/>
      <c r="DQ59" s="257"/>
      <c r="DR59" s="257"/>
      <c r="DS59" s="257"/>
      <c r="DT59" s="257"/>
      <c r="DU59" s="257"/>
      <c r="DV59" s="257"/>
      <c r="DW59" s="257"/>
      <c r="DX59" s="257"/>
      <c r="DY59" s="257"/>
      <c r="DZ59" s="257"/>
      <c r="EA59" s="257"/>
      <c r="EB59" s="257"/>
      <c r="EC59" s="257"/>
      <c r="ED59" s="257"/>
      <c r="EE59" s="257"/>
      <c r="EF59" s="257"/>
      <c r="EG59" s="257"/>
      <c r="EH59" s="257"/>
      <c r="EI59" s="257"/>
      <c r="EJ59" s="257"/>
      <c r="EK59" s="257"/>
      <c r="EL59" s="257"/>
      <c r="EM59" s="257"/>
      <c r="EN59" s="257"/>
      <c r="EO59" s="257"/>
      <c r="EP59" s="257"/>
      <c r="EQ59" s="257"/>
      <c r="ER59" s="257"/>
      <c r="ES59" s="257"/>
      <c r="ET59" s="257"/>
      <c r="EU59" s="257"/>
      <c r="EV59" s="257"/>
      <c r="EW59" s="257"/>
      <c r="EX59" s="257"/>
      <c r="EY59" s="257"/>
      <c r="EZ59" s="257"/>
      <c r="FA59" s="257"/>
      <c r="FB59" s="257"/>
      <c r="FC59" s="257"/>
      <c r="FD59" s="257"/>
      <c r="FE59" s="257"/>
      <c r="FF59" s="257"/>
      <c r="FG59" s="257"/>
      <c r="FH59" s="257"/>
      <c r="FI59" s="257"/>
      <c r="FJ59" s="257"/>
      <c r="FK59" s="257"/>
      <c r="FL59" s="257"/>
      <c r="FM59" s="257"/>
      <c r="FN59" s="257"/>
      <c r="FO59" s="257"/>
      <c r="FP59" s="257"/>
      <c r="FQ59" s="257"/>
      <c r="FR59" s="257"/>
      <c r="FS59" s="257"/>
      <c r="FT59" s="257"/>
      <c r="FU59" s="257"/>
      <c r="FV59" s="257"/>
      <c r="FW59" s="257"/>
      <c r="FX59" s="257"/>
      <c r="FY59" s="257"/>
      <c r="FZ59" s="257"/>
      <c r="GA59" s="257"/>
      <c r="GB59" s="257"/>
      <c r="GC59" s="257"/>
      <c r="GD59" s="257"/>
      <c r="GE59" s="257"/>
      <c r="GF59" s="257"/>
      <c r="GG59" s="257"/>
      <c r="GH59" s="257"/>
      <c r="GI59" s="257"/>
      <c r="GJ59" s="257"/>
      <c r="GK59" s="257"/>
      <c r="GL59" s="257"/>
      <c r="GM59" s="257"/>
      <c r="GN59" s="257"/>
      <c r="GO59" s="257"/>
      <c r="GP59" s="257"/>
      <c r="GQ59" s="257"/>
      <c r="GR59" s="257"/>
      <c r="GS59" s="257"/>
      <c r="GT59" s="257"/>
      <c r="GU59" s="257"/>
      <c r="GV59" s="257"/>
      <c r="GW59" s="257"/>
      <c r="GX59" s="257"/>
      <c r="GY59" s="257"/>
      <c r="GZ59" s="257"/>
      <c r="HA59" s="257"/>
      <c r="HB59" s="257"/>
      <c r="HC59" s="257"/>
      <c r="HD59" s="257"/>
      <c r="HE59" s="257"/>
      <c r="HF59" s="257"/>
      <c r="HG59" s="257"/>
      <c r="HH59" s="257"/>
      <c r="HI59" s="257"/>
      <c r="HJ59" s="257"/>
      <c r="HK59" s="257"/>
      <c r="HL59" s="257"/>
      <c r="HM59" s="257"/>
      <c r="HN59" s="257"/>
      <c r="HO59" s="257"/>
      <c r="HP59" s="257"/>
      <c r="HQ59" s="257"/>
      <c r="HR59" s="257"/>
      <c r="HS59" s="257"/>
      <c r="HT59" s="257"/>
      <c r="HU59" s="257"/>
      <c r="HV59" s="257"/>
      <c r="HW59" s="257"/>
      <c r="HX59" s="257"/>
      <c r="HY59" s="257"/>
      <c r="HZ59" s="257"/>
      <c r="IA59" s="257"/>
      <c r="IB59" s="257"/>
      <c r="IC59" s="257"/>
      <c r="ID59" s="257"/>
      <c r="IE59" s="257"/>
      <c r="IF59" s="257"/>
      <c r="IG59" s="257"/>
      <c r="IH59" s="257"/>
      <c r="II59" s="257"/>
      <c r="IJ59" s="257"/>
      <c r="IK59" s="257"/>
      <c r="IL59" s="257"/>
      <c r="IM59" s="257"/>
      <c r="IN59" s="257"/>
      <c r="IO59" s="257"/>
      <c r="IP59" s="257"/>
      <c r="IQ59" s="257"/>
      <c r="IR59" s="257"/>
      <c r="IS59" s="257"/>
      <c r="IT59" s="257"/>
      <c r="IU59" s="257"/>
      <c r="IV59" s="257"/>
    </row>
    <row r="60" spans="1:256" x14ac:dyDescent="0.2">
      <c r="E60" s="354"/>
      <c r="F60" s="245">
        <v>10400000</v>
      </c>
      <c r="G60" s="237">
        <f t="shared" si="51"/>
        <v>6.87</v>
      </c>
      <c r="H60" s="238">
        <f t="shared" si="52"/>
        <v>6.92</v>
      </c>
      <c r="I60" s="239">
        <f t="shared" si="0"/>
        <v>6.98</v>
      </c>
      <c r="J60" s="320">
        <f t="shared" si="1"/>
        <v>7.03</v>
      </c>
      <c r="K60" s="321">
        <f t="shared" si="2"/>
        <v>7.09</v>
      </c>
      <c r="L60" s="238">
        <f t="shared" si="3"/>
        <v>7.14</v>
      </c>
      <c r="M60" s="239">
        <f t="shared" si="4"/>
        <v>7.03</v>
      </c>
      <c r="N60" s="238">
        <f t="shared" si="5"/>
        <v>7.25</v>
      </c>
      <c r="O60" s="239">
        <f t="shared" si="6"/>
        <v>7.36</v>
      </c>
      <c r="P60" s="238">
        <f t="shared" si="7"/>
        <v>7.36</v>
      </c>
      <c r="Q60" s="239">
        <f t="shared" si="8"/>
        <v>7.42</v>
      </c>
      <c r="R60" s="238">
        <f t="shared" si="9"/>
        <v>7.47</v>
      </c>
      <c r="S60" s="239">
        <f t="shared" si="10"/>
        <v>7.53</v>
      </c>
      <c r="T60" s="320">
        <f t="shared" si="11"/>
        <v>7.58</v>
      </c>
      <c r="U60" s="321">
        <f t="shared" si="12"/>
        <v>7.64</v>
      </c>
      <c r="V60" s="238">
        <f t="shared" si="13"/>
        <v>7.69</v>
      </c>
      <c r="W60" s="239">
        <f t="shared" si="14"/>
        <v>7.75</v>
      </c>
      <c r="X60" s="242">
        <f t="shared" si="15"/>
        <v>7.8</v>
      </c>
      <c r="Y60" s="239">
        <f t="shared" si="16"/>
        <v>7.86</v>
      </c>
      <c r="Z60" s="238">
        <f t="shared" si="17"/>
        <v>7.91</v>
      </c>
      <c r="AA60" s="239">
        <f t="shared" si="18"/>
        <v>7.97</v>
      </c>
      <c r="AB60" s="238">
        <f t="shared" si="19"/>
        <v>8.02</v>
      </c>
      <c r="AC60" s="239">
        <f t="shared" si="20"/>
        <v>8.08</v>
      </c>
      <c r="AD60" s="320">
        <f t="shared" si="21"/>
        <v>8.1300000000000008</v>
      </c>
      <c r="AE60" s="321">
        <f t="shared" si="22"/>
        <v>8.19</v>
      </c>
      <c r="AF60" s="238">
        <f t="shared" si="23"/>
        <v>8.24</v>
      </c>
      <c r="AG60" s="239">
        <f t="shared" si="24"/>
        <v>8.3000000000000007</v>
      </c>
      <c r="AH60" s="238">
        <f t="shared" si="25"/>
        <v>8.35</v>
      </c>
      <c r="AI60" s="239">
        <f t="shared" si="26"/>
        <v>8.41</v>
      </c>
      <c r="AJ60" s="238">
        <f t="shared" si="27"/>
        <v>8.4600000000000009</v>
      </c>
      <c r="AK60" s="239">
        <f t="shared" si="28"/>
        <v>8.52</v>
      </c>
      <c r="AL60" s="238">
        <f t="shared" si="29"/>
        <v>8.57</v>
      </c>
      <c r="AM60" s="239">
        <f t="shared" si="30"/>
        <v>8.6300000000000008</v>
      </c>
      <c r="AN60" s="320">
        <f t="shared" si="31"/>
        <v>8.68</v>
      </c>
      <c r="AO60" s="321">
        <f t="shared" si="32"/>
        <v>8.74</v>
      </c>
      <c r="AP60" s="242">
        <f t="shared" si="33"/>
        <v>8.7899999999999991</v>
      </c>
      <c r="AQ60" s="239">
        <f t="shared" si="34"/>
        <v>8.85</v>
      </c>
      <c r="AR60" s="238">
        <f t="shared" si="35"/>
        <v>8.9</v>
      </c>
      <c r="AS60" s="239">
        <f t="shared" si="36"/>
        <v>8.9600000000000009</v>
      </c>
      <c r="AT60" s="242">
        <f t="shared" si="37"/>
        <v>9.01</v>
      </c>
      <c r="AU60" s="239">
        <f t="shared" si="38"/>
        <v>9.07</v>
      </c>
      <c r="AV60" s="238">
        <f t="shared" si="39"/>
        <v>9.1199999999999992</v>
      </c>
      <c r="AW60" s="239">
        <f t="shared" si="40"/>
        <v>9.18</v>
      </c>
      <c r="AX60" s="320">
        <f t="shared" si="41"/>
        <v>9.23</v>
      </c>
      <c r="AY60" s="321">
        <f t="shared" si="42"/>
        <v>9.2899999999999991</v>
      </c>
      <c r="AZ60" s="238">
        <f t="shared" si="43"/>
        <v>9.34</v>
      </c>
      <c r="BA60" s="239">
        <f t="shared" si="44"/>
        <v>9.4</v>
      </c>
      <c r="BB60" s="242">
        <f t="shared" si="45"/>
        <v>9.4499999999999993</v>
      </c>
      <c r="BC60" s="239">
        <f t="shared" si="46"/>
        <v>9.51</v>
      </c>
      <c r="BD60" s="238">
        <f t="shared" si="47"/>
        <v>9.56</v>
      </c>
      <c r="BE60" s="239">
        <f t="shared" si="48"/>
        <v>9.6199999999999992</v>
      </c>
      <c r="BF60" s="238">
        <f t="shared" si="49"/>
        <v>9.67</v>
      </c>
      <c r="BG60" s="320"/>
      <c r="BH60" s="257"/>
      <c r="BI60" s="245">
        <v>10400000</v>
      </c>
      <c r="BJ60" s="354"/>
      <c r="BK60" s="257"/>
      <c r="BL60" s="257"/>
      <c r="BM60" s="257"/>
      <c r="BN60" s="257"/>
      <c r="BO60" s="257"/>
      <c r="BP60" s="257"/>
      <c r="BQ60" s="257"/>
      <c r="BR60" s="257"/>
      <c r="BS60" s="257"/>
      <c r="BT60" s="257"/>
      <c r="BU60" s="257"/>
      <c r="BV60" s="257"/>
      <c r="BW60" s="257"/>
      <c r="BX60" s="257"/>
      <c r="BY60" s="257"/>
      <c r="BZ60" s="257"/>
      <c r="CA60" s="257"/>
      <c r="CB60" s="257"/>
      <c r="CC60" s="257"/>
      <c r="CD60" s="257"/>
      <c r="CE60" s="257"/>
      <c r="CF60" s="257"/>
      <c r="CG60" s="257"/>
      <c r="CH60" s="257"/>
      <c r="CI60" s="257"/>
      <c r="CJ60" s="257"/>
      <c r="CK60" s="257"/>
      <c r="CL60" s="257"/>
      <c r="CM60" s="257"/>
      <c r="CN60" s="257"/>
      <c r="CO60" s="257"/>
      <c r="CP60" s="257"/>
      <c r="CQ60" s="257"/>
      <c r="CR60" s="257"/>
      <c r="CS60" s="257"/>
      <c r="CT60" s="257"/>
      <c r="CU60" s="257"/>
      <c r="CV60" s="257"/>
      <c r="CW60" s="257"/>
      <c r="CX60" s="257"/>
      <c r="CY60" s="257"/>
      <c r="CZ60" s="257"/>
      <c r="DA60" s="257"/>
      <c r="DB60" s="257"/>
      <c r="DC60" s="257"/>
      <c r="DD60" s="257"/>
      <c r="DE60" s="257"/>
      <c r="DF60" s="257"/>
      <c r="DG60" s="257"/>
      <c r="DH60" s="257"/>
      <c r="DI60" s="257"/>
      <c r="DJ60" s="257"/>
      <c r="DK60" s="257"/>
      <c r="DL60" s="257"/>
      <c r="DM60" s="257"/>
      <c r="DN60" s="257"/>
      <c r="DO60" s="257"/>
      <c r="DP60" s="257"/>
      <c r="DQ60" s="257"/>
      <c r="DR60" s="257"/>
      <c r="DS60" s="257"/>
      <c r="DT60" s="257"/>
      <c r="DU60" s="257"/>
      <c r="DV60" s="257"/>
      <c r="DW60" s="257"/>
      <c r="DX60" s="257"/>
      <c r="DY60" s="257"/>
      <c r="DZ60" s="257"/>
      <c r="EA60" s="257"/>
      <c r="EB60" s="257"/>
      <c r="EC60" s="257"/>
      <c r="ED60" s="257"/>
      <c r="EE60" s="257"/>
      <c r="EF60" s="257"/>
      <c r="EG60" s="257"/>
      <c r="EH60" s="257"/>
      <c r="EI60" s="257"/>
      <c r="EJ60" s="257"/>
      <c r="EK60" s="257"/>
      <c r="EL60" s="257"/>
      <c r="EM60" s="257"/>
      <c r="EN60" s="257"/>
      <c r="EO60" s="257"/>
      <c r="EP60" s="257"/>
      <c r="EQ60" s="257"/>
      <c r="ER60" s="257"/>
      <c r="ES60" s="257"/>
      <c r="ET60" s="257"/>
      <c r="EU60" s="257"/>
      <c r="EV60" s="257"/>
      <c r="EW60" s="257"/>
      <c r="EX60" s="257"/>
      <c r="EY60" s="257"/>
      <c r="EZ60" s="257"/>
      <c r="FA60" s="257"/>
      <c r="FB60" s="257"/>
      <c r="FC60" s="257"/>
      <c r="FD60" s="257"/>
      <c r="FE60" s="257"/>
      <c r="FF60" s="257"/>
      <c r="FG60" s="257"/>
      <c r="FH60" s="257"/>
      <c r="FI60" s="257"/>
      <c r="FJ60" s="257"/>
      <c r="FK60" s="257"/>
      <c r="FL60" s="257"/>
      <c r="FM60" s="257"/>
      <c r="FN60" s="257"/>
      <c r="FO60" s="257"/>
      <c r="FP60" s="257"/>
      <c r="FQ60" s="257"/>
      <c r="FR60" s="257"/>
      <c r="FS60" s="257"/>
      <c r="FT60" s="257"/>
      <c r="FU60" s="257"/>
      <c r="FV60" s="257"/>
      <c r="FW60" s="257"/>
      <c r="FX60" s="257"/>
      <c r="FY60" s="257"/>
      <c r="FZ60" s="257"/>
      <c r="GA60" s="257"/>
      <c r="GB60" s="257"/>
      <c r="GC60" s="257"/>
      <c r="GD60" s="257"/>
      <c r="GE60" s="257"/>
      <c r="GF60" s="257"/>
      <c r="GG60" s="257"/>
      <c r="GH60" s="257"/>
      <c r="GI60" s="257"/>
      <c r="GJ60" s="257"/>
      <c r="GK60" s="257"/>
      <c r="GL60" s="257"/>
      <c r="GM60" s="257"/>
      <c r="GN60" s="257"/>
      <c r="GO60" s="257"/>
      <c r="GP60" s="257"/>
      <c r="GQ60" s="257"/>
      <c r="GR60" s="257"/>
      <c r="GS60" s="257"/>
      <c r="GT60" s="257"/>
      <c r="GU60" s="257"/>
      <c r="GV60" s="257"/>
      <c r="GW60" s="257"/>
      <c r="GX60" s="257"/>
      <c r="GY60" s="257"/>
      <c r="GZ60" s="257"/>
      <c r="HA60" s="257"/>
      <c r="HB60" s="257"/>
      <c r="HC60" s="257"/>
      <c r="HD60" s="257"/>
      <c r="HE60" s="257"/>
      <c r="HF60" s="257"/>
      <c r="HG60" s="257"/>
      <c r="HH60" s="257"/>
      <c r="HI60" s="257"/>
      <c r="HJ60" s="257"/>
      <c r="HK60" s="257"/>
      <c r="HL60" s="257"/>
      <c r="HM60" s="257"/>
      <c r="HN60" s="257"/>
      <c r="HO60" s="257"/>
      <c r="HP60" s="257"/>
      <c r="HQ60" s="257"/>
      <c r="HR60" s="257"/>
      <c r="HS60" s="257"/>
      <c r="HT60" s="257"/>
      <c r="HU60" s="257"/>
      <c r="HV60" s="257"/>
      <c r="HW60" s="257"/>
      <c r="HX60" s="257"/>
      <c r="HY60" s="257"/>
      <c r="HZ60" s="257"/>
      <c r="IA60" s="257"/>
      <c r="IB60" s="257"/>
      <c r="IC60" s="257"/>
      <c r="ID60" s="257"/>
      <c r="IE60" s="257"/>
      <c r="IF60" s="257"/>
      <c r="IG60" s="257"/>
      <c r="IH60" s="257"/>
      <c r="II60" s="257"/>
      <c r="IJ60" s="257"/>
      <c r="IK60" s="257"/>
      <c r="IL60" s="257"/>
      <c r="IM60" s="257"/>
      <c r="IN60" s="257"/>
      <c r="IO60" s="257"/>
      <c r="IP60" s="257"/>
      <c r="IQ60" s="257"/>
      <c r="IR60" s="257"/>
      <c r="IS60" s="257"/>
      <c r="IT60" s="257"/>
      <c r="IU60" s="257"/>
      <c r="IV60" s="257"/>
    </row>
    <row r="61" spans="1:256" x14ac:dyDescent="0.2">
      <c r="A61" s="363" t="s">
        <v>100</v>
      </c>
      <c r="B61" s="363"/>
      <c r="C61" s="363"/>
      <c r="E61" s="354"/>
      <c r="F61" s="236">
        <v>10600000</v>
      </c>
      <c r="G61" s="237">
        <f t="shared" si="51"/>
        <v>6.84</v>
      </c>
      <c r="H61" s="238">
        <f t="shared" si="52"/>
        <v>6.89</v>
      </c>
      <c r="I61" s="239">
        <f t="shared" si="0"/>
        <v>6.95</v>
      </c>
      <c r="J61" s="320">
        <f t="shared" si="1"/>
        <v>7</v>
      </c>
      <c r="K61" s="321">
        <f t="shared" si="2"/>
        <v>7.06</v>
      </c>
      <c r="L61" s="238">
        <f t="shared" si="3"/>
        <v>7.11</v>
      </c>
      <c r="M61" s="239">
        <f t="shared" si="4"/>
        <v>7</v>
      </c>
      <c r="N61" s="238">
        <f t="shared" si="5"/>
        <v>7.22</v>
      </c>
      <c r="O61" s="239">
        <f t="shared" si="6"/>
        <v>7.33</v>
      </c>
      <c r="P61" s="238">
        <f t="shared" si="7"/>
        <v>7.33</v>
      </c>
      <c r="Q61" s="239">
        <f t="shared" si="8"/>
        <v>7.39</v>
      </c>
      <c r="R61" s="238">
        <f t="shared" si="9"/>
        <v>7.44</v>
      </c>
      <c r="S61" s="239">
        <f t="shared" si="10"/>
        <v>7.5</v>
      </c>
      <c r="T61" s="320">
        <f t="shared" si="11"/>
        <v>7.55</v>
      </c>
      <c r="U61" s="321">
        <f t="shared" si="12"/>
        <v>7.61</v>
      </c>
      <c r="V61" s="238">
        <f t="shared" si="13"/>
        <v>7.66</v>
      </c>
      <c r="W61" s="239">
        <f t="shared" si="14"/>
        <v>7.72</v>
      </c>
      <c r="X61" s="242">
        <f t="shared" si="15"/>
        <v>7.77</v>
      </c>
      <c r="Y61" s="239">
        <f t="shared" si="16"/>
        <v>7.82</v>
      </c>
      <c r="Z61" s="238">
        <f t="shared" si="17"/>
        <v>7.88</v>
      </c>
      <c r="AA61" s="239">
        <f t="shared" si="18"/>
        <v>7.93</v>
      </c>
      <c r="AB61" s="238">
        <f t="shared" si="19"/>
        <v>7.99</v>
      </c>
      <c r="AC61" s="239">
        <f t="shared" si="20"/>
        <v>8.0399999999999991</v>
      </c>
      <c r="AD61" s="320">
        <f t="shared" si="21"/>
        <v>8.1</v>
      </c>
      <c r="AE61" s="321">
        <f t="shared" si="22"/>
        <v>8.15</v>
      </c>
      <c r="AF61" s="238">
        <f t="shared" si="23"/>
        <v>8.2100000000000009</v>
      </c>
      <c r="AG61" s="239">
        <f t="shared" si="24"/>
        <v>8.26</v>
      </c>
      <c r="AH61" s="238">
        <f t="shared" si="25"/>
        <v>8.32</v>
      </c>
      <c r="AI61" s="239">
        <f t="shared" si="26"/>
        <v>8.3699999999999992</v>
      </c>
      <c r="AJ61" s="238">
        <f t="shared" si="27"/>
        <v>8.43</v>
      </c>
      <c r="AK61" s="239">
        <f t="shared" si="28"/>
        <v>8.48</v>
      </c>
      <c r="AL61" s="238">
        <f t="shared" si="29"/>
        <v>8.5399999999999991</v>
      </c>
      <c r="AM61" s="239">
        <f t="shared" si="30"/>
        <v>8.59</v>
      </c>
      <c r="AN61" s="320">
        <f t="shared" si="31"/>
        <v>8.65</v>
      </c>
      <c r="AO61" s="321">
        <f t="shared" si="32"/>
        <v>8.6999999999999993</v>
      </c>
      <c r="AP61" s="242">
        <f t="shared" si="33"/>
        <v>8.76</v>
      </c>
      <c r="AQ61" s="239">
        <f t="shared" si="34"/>
        <v>8.81</v>
      </c>
      <c r="AR61" s="238">
        <f t="shared" si="35"/>
        <v>8.86</v>
      </c>
      <c r="AS61" s="239">
        <f t="shared" si="36"/>
        <v>8.92</v>
      </c>
      <c r="AT61" s="242">
        <f t="shared" si="37"/>
        <v>8.9700000000000006</v>
      </c>
      <c r="AU61" s="239">
        <f t="shared" si="38"/>
        <v>9.0299999999999994</v>
      </c>
      <c r="AV61" s="238">
        <f t="shared" si="39"/>
        <v>9.08</v>
      </c>
      <c r="AW61" s="239">
        <f t="shared" si="40"/>
        <v>9.14</v>
      </c>
      <c r="AX61" s="320">
        <f t="shared" si="41"/>
        <v>9.19</v>
      </c>
      <c r="AY61" s="321">
        <f t="shared" si="42"/>
        <v>9.25</v>
      </c>
      <c r="AZ61" s="238">
        <f t="shared" si="43"/>
        <v>9.3000000000000007</v>
      </c>
      <c r="BA61" s="239">
        <f t="shared" si="44"/>
        <v>9.36</v>
      </c>
      <c r="BB61" s="242">
        <f t="shared" si="45"/>
        <v>9.41</v>
      </c>
      <c r="BC61" s="239">
        <f t="shared" si="46"/>
        <v>9.4700000000000006</v>
      </c>
      <c r="BD61" s="238">
        <f t="shared" si="47"/>
        <v>9.52</v>
      </c>
      <c r="BE61" s="239">
        <f t="shared" si="48"/>
        <v>9.58</v>
      </c>
      <c r="BF61" s="238">
        <f t="shared" si="49"/>
        <v>9.6300000000000008</v>
      </c>
      <c r="BG61" s="320"/>
      <c r="BH61" s="257"/>
      <c r="BI61" s="236">
        <v>10600000</v>
      </c>
      <c r="BJ61" s="354"/>
      <c r="BK61" s="257"/>
      <c r="BL61" s="257"/>
      <c r="BM61" s="257"/>
      <c r="BN61" s="257"/>
      <c r="BO61" s="257"/>
      <c r="BP61" s="257"/>
      <c r="BQ61" s="257"/>
      <c r="BR61" s="257"/>
      <c r="BS61" s="257"/>
      <c r="BT61" s="257"/>
      <c r="BU61" s="257"/>
      <c r="BV61" s="257"/>
      <c r="BW61" s="257"/>
      <c r="BX61" s="257"/>
      <c r="BY61" s="257"/>
      <c r="BZ61" s="257"/>
      <c r="CA61" s="257"/>
      <c r="CB61" s="257"/>
      <c r="CC61" s="257"/>
      <c r="CD61" s="257"/>
      <c r="CE61" s="257"/>
      <c r="CF61" s="257"/>
      <c r="CG61" s="257"/>
      <c r="CH61" s="257"/>
      <c r="CI61" s="257"/>
      <c r="CJ61" s="257"/>
      <c r="CK61" s="257"/>
      <c r="CL61" s="257"/>
      <c r="CM61" s="257"/>
      <c r="CN61" s="257"/>
      <c r="CO61" s="257"/>
      <c r="CP61" s="257"/>
      <c r="CQ61" s="257"/>
      <c r="CR61" s="257"/>
      <c r="CS61" s="257"/>
      <c r="CT61" s="257"/>
      <c r="CU61" s="257"/>
      <c r="CV61" s="257"/>
      <c r="CW61" s="257"/>
      <c r="CX61" s="257"/>
      <c r="CY61" s="257"/>
      <c r="CZ61" s="257"/>
      <c r="DA61" s="257"/>
      <c r="DB61" s="257"/>
      <c r="DC61" s="257"/>
      <c r="DD61" s="257"/>
      <c r="DE61" s="257"/>
      <c r="DF61" s="257"/>
      <c r="DG61" s="257"/>
      <c r="DH61" s="257"/>
      <c r="DI61" s="257"/>
      <c r="DJ61" s="257"/>
      <c r="DK61" s="257"/>
      <c r="DL61" s="257"/>
      <c r="DM61" s="257"/>
      <c r="DN61" s="257"/>
      <c r="DO61" s="257"/>
      <c r="DP61" s="257"/>
      <c r="DQ61" s="257"/>
      <c r="DR61" s="257"/>
      <c r="DS61" s="257"/>
      <c r="DT61" s="257"/>
      <c r="DU61" s="257"/>
      <c r="DV61" s="257"/>
      <c r="DW61" s="257"/>
      <c r="DX61" s="257"/>
      <c r="DY61" s="257"/>
      <c r="DZ61" s="257"/>
      <c r="EA61" s="257"/>
      <c r="EB61" s="257"/>
      <c r="EC61" s="257"/>
      <c r="ED61" s="257"/>
      <c r="EE61" s="257"/>
      <c r="EF61" s="257"/>
      <c r="EG61" s="257"/>
      <c r="EH61" s="257"/>
      <c r="EI61" s="257"/>
      <c r="EJ61" s="257"/>
      <c r="EK61" s="257"/>
      <c r="EL61" s="257"/>
      <c r="EM61" s="257"/>
      <c r="EN61" s="257"/>
      <c r="EO61" s="257"/>
      <c r="EP61" s="257"/>
      <c r="EQ61" s="257"/>
      <c r="ER61" s="257"/>
      <c r="ES61" s="257"/>
      <c r="ET61" s="257"/>
      <c r="EU61" s="257"/>
      <c r="EV61" s="257"/>
      <c r="EW61" s="257"/>
      <c r="EX61" s="257"/>
      <c r="EY61" s="257"/>
      <c r="EZ61" s="257"/>
      <c r="FA61" s="257"/>
      <c r="FB61" s="257"/>
      <c r="FC61" s="257"/>
      <c r="FD61" s="257"/>
      <c r="FE61" s="257"/>
      <c r="FF61" s="257"/>
      <c r="FG61" s="257"/>
      <c r="FH61" s="257"/>
      <c r="FI61" s="257"/>
      <c r="FJ61" s="257"/>
      <c r="FK61" s="257"/>
      <c r="FL61" s="257"/>
      <c r="FM61" s="257"/>
      <c r="FN61" s="257"/>
      <c r="FO61" s="257"/>
      <c r="FP61" s="257"/>
      <c r="FQ61" s="257"/>
      <c r="FR61" s="257"/>
      <c r="FS61" s="257"/>
      <c r="FT61" s="257"/>
      <c r="FU61" s="257"/>
      <c r="FV61" s="257"/>
      <c r="FW61" s="257"/>
      <c r="FX61" s="257"/>
      <c r="FY61" s="257"/>
      <c r="FZ61" s="257"/>
      <c r="GA61" s="257"/>
      <c r="GB61" s="257"/>
      <c r="GC61" s="257"/>
      <c r="GD61" s="257"/>
      <c r="GE61" s="257"/>
      <c r="GF61" s="257"/>
      <c r="GG61" s="257"/>
      <c r="GH61" s="257"/>
      <c r="GI61" s="257"/>
      <c r="GJ61" s="257"/>
      <c r="GK61" s="257"/>
      <c r="GL61" s="257"/>
      <c r="GM61" s="257"/>
      <c r="GN61" s="257"/>
      <c r="GO61" s="257"/>
      <c r="GP61" s="257"/>
      <c r="GQ61" s="257"/>
      <c r="GR61" s="257"/>
      <c r="GS61" s="257"/>
      <c r="GT61" s="257"/>
      <c r="GU61" s="257"/>
      <c r="GV61" s="257"/>
      <c r="GW61" s="257"/>
      <c r="GX61" s="257"/>
      <c r="GY61" s="257"/>
      <c r="GZ61" s="257"/>
      <c r="HA61" s="257"/>
      <c r="HB61" s="257"/>
      <c r="HC61" s="257"/>
      <c r="HD61" s="257"/>
      <c r="HE61" s="257"/>
      <c r="HF61" s="257"/>
      <c r="HG61" s="257"/>
      <c r="HH61" s="257"/>
      <c r="HI61" s="257"/>
      <c r="HJ61" s="257"/>
      <c r="HK61" s="257"/>
      <c r="HL61" s="257"/>
      <c r="HM61" s="257"/>
      <c r="HN61" s="257"/>
      <c r="HO61" s="257"/>
      <c r="HP61" s="257"/>
      <c r="HQ61" s="257"/>
      <c r="HR61" s="257"/>
      <c r="HS61" s="257"/>
      <c r="HT61" s="257"/>
      <c r="HU61" s="257"/>
      <c r="HV61" s="257"/>
      <c r="HW61" s="257"/>
      <c r="HX61" s="257"/>
      <c r="HY61" s="257"/>
      <c r="HZ61" s="257"/>
      <c r="IA61" s="257"/>
      <c r="IB61" s="257"/>
      <c r="IC61" s="257"/>
      <c r="ID61" s="257"/>
      <c r="IE61" s="257"/>
      <c r="IF61" s="257"/>
      <c r="IG61" s="257"/>
      <c r="IH61" s="257"/>
      <c r="II61" s="257"/>
      <c r="IJ61" s="257"/>
      <c r="IK61" s="257"/>
      <c r="IL61" s="257"/>
      <c r="IM61" s="257"/>
      <c r="IN61" s="257"/>
      <c r="IO61" s="257"/>
      <c r="IP61" s="257"/>
      <c r="IQ61" s="257"/>
      <c r="IR61" s="257"/>
      <c r="IS61" s="257"/>
      <c r="IT61" s="257"/>
      <c r="IU61" s="257"/>
      <c r="IV61" s="257"/>
    </row>
    <row r="62" spans="1:256" x14ac:dyDescent="0.2">
      <c r="A62" s="284" t="s">
        <v>86</v>
      </c>
      <c r="D62" s="283"/>
      <c r="E62" s="354"/>
      <c r="F62" s="245">
        <v>10800000</v>
      </c>
      <c r="G62" s="237">
        <f t="shared" si="51"/>
        <v>6.81</v>
      </c>
      <c r="H62" s="238">
        <f t="shared" si="52"/>
        <v>6.86</v>
      </c>
      <c r="I62" s="239">
        <f t="shared" si="0"/>
        <v>6.91</v>
      </c>
      <c r="J62" s="320">
        <f t="shared" si="1"/>
        <v>6.97</v>
      </c>
      <c r="K62" s="321">
        <f t="shared" si="2"/>
        <v>7.03</v>
      </c>
      <c r="L62" s="238">
        <f t="shared" si="3"/>
        <v>7.08</v>
      </c>
      <c r="M62" s="239">
        <f t="shared" si="4"/>
        <v>6.97</v>
      </c>
      <c r="N62" s="238">
        <f t="shared" si="5"/>
        <v>7.19</v>
      </c>
      <c r="O62" s="239">
        <f t="shared" si="6"/>
        <v>7.3</v>
      </c>
      <c r="P62" s="238">
        <f t="shared" si="7"/>
        <v>7.3</v>
      </c>
      <c r="Q62" s="239">
        <f t="shared" si="8"/>
        <v>7.35</v>
      </c>
      <c r="R62" s="238">
        <f t="shared" si="9"/>
        <v>7.41</v>
      </c>
      <c r="S62" s="239">
        <f t="shared" si="10"/>
        <v>7.46</v>
      </c>
      <c r="T62" s="320">
        <f t="shared" si="11"/>
        <v>7.52</v>
      </c>
      <c r="U62" s="321">
        <f t="shared" si="12"/>
        <v>7.57</v>
      </c>
      <c r="V62" s="238">
        <f t="shared" si="13"/>
        <v>7.63</v>
      </c>
      <c r="W62" s="239">
        <f t="shared" si="14"/>
        <v>7.68</v>
      </c>
      <c r="X62" s="242">
        <f t="shared" si="15"/>
        <v>7.74</v>
      </c>
      <c r="Y62" s="239">
        <f t="shared" si="16"/>
        <v>7.79</v>
      </c>
      <c r="Z62" s="238">
        <f t="shared" si="17"/>
        <v>7.85</v>
      </c>
      <c r="AA62" s="239">
        <f t="shared" si="18"/>
        <v>7.9</v>
      </c>
      <c r="AB62" s="238">
        <f t="shared" si="19"/>
        <v>7.95</v>
      </c>
      <c r="AC62" s="239">
        <f t="shared" si="20"/>
        <v>8.01</v>
      </c>
      <c r="AD62" s="320">
        <f t="shared" si="21"/>
        <v>8.06</v>
      </c>
      <c r="AE62" s="321">
        <f t="shared" si="22"/>
        <v>8.1199999999999992</v>
      </c>
      <c r="AF62" s="238">
        <f t="shared" si="23"/>
        <v>8.17</v>
      </c>
      <c r="AG62" s="239">
        <f t="shared" si="24"/>
        <v>8.23</v>
      </c>
      <c r="AH62" s="238">
        <f t="shared" si="25"/>
        <v>8.2799999999999994</v>
      </c>
      <c r="AI62" s="239">
        <f t="shared" si="26"/>
        <v>8.34</v>
      </c>
      <c r="AJ62" s="238">
        <f t="shared" si="27"/>
        <v>8.39</v>
      </c>
      <c r="AK62" s="239">
        <f t="shared" si="28"/>
        <v>8.44</v>
      </c>
      <c r="AL62" s="238">
        <f t="shared" si="29"/>
        <v>8.5</v>
      </c>
      <c r="AM62" s="239">
        <f t="shared" si="30"/>
        <v>8.5500000000000007</v>
      </c>
      <c r="AN62" s="320">
        <f t="shared" si="31"/>
        <v>8.61</v>
      </c>
      <c r="AO62" s="321">
        <f t="shared" si="32"/>
        <v>8.66</v>
      </c>
      <c r="AP62" s="242">
        <f t="shared" si="33"/>
        <v>8.7200000000000006</v>
      </c>
      <c r="AQ62" s="239">
        <f t="shared" si="34"/>
        <v>8.77</v>
      </c>
      <c r="AR62" s="238">
        <f t="shared" si="35"/>
        <v>8.83</v>
      </c>
      <c r="AS62" s="239">
        <f t="shared" si="36"/>
        <v>8.8800000000000008</v>
      </c>
      <c r="AT62" s="242">
        <f t="shared" si="37"/>
        <v>8.93</v>
      </c>
      <c r="AU62" s="239">
        <f t="shared" si="38"/>
        <v>8.99</v>
      </c>
      <c r="AV62" s="238">
        <f t="shared" si="39"/>
        <v>9.0399999999999991</v>
      </c>
      <c r="AW62" s="239">
        <f t="shared" si="40"/>
        <v>9.1</v>
      </c>
      <c r="AX62" s="320">
        <f t="shared" si="41"/>
        <v>9.15</v>
      </c>
      <c r="AY62" s="321">
        <f t="shared" si="42"/>
        <v>9.2100000000000009</v>
      </c>
      <c r="AZ62" s="238">
        <f t="shared" si="43"/>
        <v>9.26</v>
      </c>
      <c r="BA62" s="239">
        <f t="shared" si="44"/>
        <v>9.32</v>
      </c>
      <c r="BB62" s="242">
        <f t="shared" si="45"/>
        <v>9.3699999999999992</v>
      </c>
      <c r="BC62" s="239">
        <f t="shared" si="46"/>
        <v>9.43</v>
      </c>
      <c r="BD62" s="238">
        <f t="shared" si="47"/>
        <v>9.48</v>
      </c>
      <c r="BE62" s="239">
        <f t="shared" si="48"/>
        <v>9.5299999999999994</v>
      </c>
      <c r="BF62" s="238">
        <f t="shared" si="49"/>
        <v>9.59</v>
      </c>
      <c r="BG62" s="320"/>
      <c r="BH62" s="257"/>
      <c r="BI62" s="245">
        <v>10800000</v>
      </c>
      <c r="BJ62" s="354"/>
      <c r="BK62" s="257"/>
      <c r="BL62" s="257"/>
      <c r="BM62" s="257"/>
      <c r="BN62" s="257"/>
      <c r="BO62" s="257"/>
      <c r="BP62" s="257"/>
      <c r="BQ62" s="257"/>
      <c r="BR62" s="257"/>
      <c r="BS62" s="257"/>
      <c r="BT62" s="257"/>
      <c r="BU62" s="257"/>
      <c r="BV62" s="257"/>
      <c r="BW62" s="257"/>
      <c r="BX62" s="257"/>
      <c r="BY62" s="257"/>
      <c r="BZ62" s="257"/>
      <c r="CA62" s="257"/>
      <c r="CB62" s="257"/>
      <c r="CC62" s="257"/>
      <c r="CD62" s="257"/>
      <c r="CE62" s="257"/>
      <c r="CF62" s="257"/>
      <c r="CG62" s="257"/>
      <c r="CH62" s="257"/>
      <c r="CI62" s="257"/>
      <c r="CJ62" s="257"/>
      <c r="CK62" s="257"/>
      <c r="CL62" s="257"/>
      <c r="CM62" s="257"/>
      <c r="CN62" s="257"/>
      <c r="CO62" s="257"/>
      <c r="CP62" s="257"/>
      <c r="CQ62" s="257"/>
      <c r="CR62" s="257"/>
      <c r="CS62" s="257"/>
      <c r="CT62" s="257"/>
      <c r="CU62" s="257"/>
      <c r="CV62" s="257"/>
      <c r="CW62" s="257"/>
      <c r="CX62" s="257"/>
      <c r="CY62" s="257"/>
      <c r="CZ62" s="257"/>
      <c r="DA62" s="257"/>
      <c r="DB62" s="257"/>
      <c r="DC62" s="257"/>
      <c r="DD62" s="257"/>
      <c r="DE62" s="257"/>
      <c r="DF62" s="257"/>
      <c r="DG62" s="257"/>
      <c r="DH62" s="257"/>
      <c r="DI62" s="257"/>
      <c r="DJ62" s="257"/>
      <c r="DK62" s="257"/>
      <c r="DL62" s="257"/>
      <c r="DM62" s="257"/>
      <c r="DN62" s="257"/>
      <c r="DO62" s="257"/>
      <c r="DP62" s="257"/>
      <c r="DQ62" s="257"/>
      <c r="DR62" s="257"/>
      <c r="DS62" s="257"/>
      <c r="DT62" s="257"/>
      <c r="DU62" s="257"/>
      <c r="DV62" s="257"/>
      <c r="DW62" s="257"/>
      <c r="DX62" s="257"/>
      <c r="DY62" s="257"/>
      <c r="DZ62" s="257"/>
      <c r="EA62" s="257"/>
      <c r="EB62" s="257"/>
      <c r="EC62" s="257"/>
      <c r="ED62" s="257"/>
      <c r="EE62" s="257"/>
      <c r="EF62" s="257"/>
      <c r="EG62" s="257"/>
      <c r="EH62" s="257"/>
      <c r="EI62" s="257"/>
      <c r="EJ62" s="257"/>
      <c r="EK62" s="257"/>
      <c r="EL62" s="257"/>
      <c r="EM62" s="257"/>
      <c r="EN62" s="257"/>
      <c r="EO62" s="257"/>
      <c r="EP62" s="257"/>
      <c r="EQ62" s="257"/>
      <c r="ER62" s="257"/>
      <c r="ES62" s="257"/>
      <c r="ET62" s="257"/>
      <c r="EU62" s="257"/>
      <c r="EV62" s="257"/>
      <c r="EW62" s="257"/>
      <c r="EX62" s="257"/>
      <c r="EY62" s="257"/>
      <c r="EZ62" s="257"/>
      <c r="FA62" s="257"/>
      <c r="FB62" s="257"/>
      <c r="FC62" s="257"/>
      <c r="FD62" s="257"/>
      <c r="FE62" s="257"/>
      <c r="FF62" s="257"/>
      <c r="FG62" s="257"/>
      <c r="FH62" s="257"/>
      <c r="FI62" s="257"/>
      <c r="FJ62" s="257"/>
      <c r="FK62" s="257"/>
      <c r="FL62" s="257"/>
      <c r="FM62" s="257"/>
      <c r="FN62" s="257"/>
      <c r="FO62" s="257"/>
      <c r="FP62" s="257"/>
      <c r="FQ62" s="257"/>
      <c r="FR62" s="257"/>
      <c r="FS62" s="257"/>
      <c r="FT62" s="257"/>
      <c r="FU62" s="257"/>
      <c r="FV62" s="257"/>
      <c r="FW62" s="257"/>
      <c r="FX62" s="257"/>
      <c r="FY62" s="257"/>
      <c r="FZ62" s="257"/>
      <c r="GA62" s="257"/>
      <c r="GB62" s="257"/>
      <c r="GC62" s="257"/>
      <c r="GD62" s="257"/>
      <c r="GE62" s="257"/>
      <c r="GF62" s="257"/>
      <c r="GG62" s="257"/>
      <c r="GH62" s="257"/>
      <c r="GI62" s="257"/>
      <c r="GJ62" s="257"/>
      <c r="GK62" s="257"/>
      <c r="GL62" s="257"/>
      <c r="GM62" s="257"/>
      <c r="GN62" s="257"/>
      <c r="GO62" s="257"/>
      <c r="GP62" s="257"/>
      <c r="GQ62" s="257"/>
      <c r="GR62" s="257"/>
      <c r="GS62" s="257"/>
      <c r="GT62" s="257"/>
      <c r="GU62" s="257"/>
      <c r="GV62" s="257"/>
      <c r="GW62" s="257"/>
      <c r="GX62" s="257"/>
      <c r="GY62" s="257"/>
      <c r="GZ62" s="257"/>
      <c r="HA62" s="257"/>
      <c r="HB62" s="257"/>
      <c r="HC62" s="257"/>
      <c r="HD62" s="257"/>
      <c r="HE62" s="257"/>
      <c r="HF62" s="257"/>
      <c r="HG62" s="257"/>
      <c r="HH62" s="257"/>
      <c r="HI62" s="257"/>
      <c r="HJ62" s="257"/>
      <c r="HK62" s="257"/>
      <c r="HL62" s="257"/>
      <c r="HM62" s="257"/>
      <c r="HN62" s="257"/>
      <c r="HO62" s="257"/>
      <c r="HP62" s="257"/>
      <c r="HQ62" s="257"/>
      <c r="HR62" s="257"/>
      <c r="HS62" s="257"/>
      <c r="HT62" s="257"/>
      <c r="HU62" s="257"/>
      <c r="HV62" s="257"/>
      <c r="HW62" s="257"/>
      <c r="HX62" s="257"/>
      <c r="HY62" s="257"/>
      <c r="HZ62" s="257"/>
      <c r="IA62" s="257"/>
      <c r="IB62" s="257"/>
      <c r="IC62" s="257"/>
      <c r="ID62" s="257"/>
      <c r="IE62" s="257"/>
      <c r="IF62" s="257"/>
      <c r="IG62" s="257"/>
      <c r="IH62" s="257"/>
      <c r="II62" s="257"/>
      <c r="IJ62" s="257"/>
      <c r="IK62" s="257"/>
      <c r="IL62" s="257"/>
      <c r="IM62" s="257"/>
      <c r="IN62" s="257"/>
      <c r="IO62" s="257"/>
      <c r="IP62" s="257"/>
      <c r="IQ62" s="257"/>
      <c r="IR62" s="257"/>
      <c r="IS62" s="257"/>
      <c r="IT62" s="257"/>
      <c r="IU62" s="257"/>
      <c r="IV62" s="257"/>
    </row>
    <row r="63" spans="1:256" x14ac:dyDescent="0.2">
      <c r="A63" s="186" t="s">
        <v>94</v>
      </c>
      <c r="B63" s="285"/>
      <c r="E63" s="354"/>
      <c r="F63" s="236">
        <v>11000000</v>
      </c>
      <c r="G63" s="237">
        <f t="shared" si="51"/>
        <v>6.78</v>
      </c>
      <c r="H63" s="238">
        <f t="shared" si="52"/>
        <v>6.83</v>
      </c>
      <c r="I63" s="239">
        <f t="shared" si="0"/>
        <v>6.88</v>
      </c>
      <c r="J63" s="320">
        <f t="shared" si="1"/>
        <v>6.94</v>
      </c>
      <c r="K63" s="321">
        <f t="shared" si="2"/>
        <v>7</v>
      </c>
      <c r="L63" s="238">
        <f t="shared" si="3"/>
        <v>7.05</v>
      </c>
      <c r="M63" s="239">
        <f t="shared" si="4"/>
        <v>6.94</v>
      </c>
      <c r="N63" s="238">
        <f t="shared" si="5"/>
        <v>7.16</v>
      </c>
      <c r="O63" s="239">
        <f t="shared" si="6"/>
        <v>7.27</v>
      </c>
      <c r="P63" s="238">
        <f t="shared" si="7"/>
        <v>7.27</v>
      </c>
      <c r="Q63" s="239">
        <f t="shared" si="8"/>
        <v>7.32</v>
      </c>
      <c r="R63" s="238">
        <f t="shared" si="9"/>
        <v>7.38</v>
      </c>
      <c r="S63" s="239">
        <f t="shared" si="10"/>
        <v>7.43</v>
      </c>
      <c r="T63" s="320">
        <f t="shared" si="11"/>
        <v>7.49</v>
      </c>
      <c r="U63" s="321">
        <f t="shared" si="12"/>
        <v>7.54</v>
      </c>
      <c r="V63" s="238">
        <f t="shared" si="13"/>
        <v>7.59</v>
      </c>
      <c r="W63" s="239">
        <f t="shared" si="14"/>
        <v>7.65</v>
      </c>
      <c r="X63" s="242">
        <f t="shared" si="15"/>
        <v>7.7</v>
      </c>
      <c r="Y63" s="239">
        <f t="shared" si="16"/>
        <v>7.76</v>
      </c>
      <c r="Z63" s="238">
        <f t="shared" si="17"/>
        <v>7.81</v>
      </c>
      <c r="AA63" s="239">
        <f t="shared" si="18"/>
        <v>7.86</v>
      </c>
      <c r="AB63" s="238">
        <f t="shared" si="19"/>
        <v>7.92</v>
      </c>
      <c r="AC63" s="239">
        <f t="shared" si="20"/>
        <v>7.97</v>
      </c>
      <c r="AD63" s="320">
        <f t="shared" si="21"/>
        <v>8.0299999999999994</v>
      </c>
      <c r="AE63" s="321">
        <f t="shared" si="22"/>
        <v>8.08</v>
      </c>
      <c r="AF63" s="238">
        <f t="shared" si="23"/>
        <v>8.14</v>
      </c>
      <c r="AG63" s="239">
        <f t="shared" si="24"/>
        <v>8.19</v>
      </c>
      <c r="AH63" s="238">
        <f t="shared" si="25"/>
        <v>8.24</v>
      </c>
      <c r="AI63" s="239">
        <f t="shared" si="26"/>
        <v>8.3000000000000007</v>
      </c>
      <c r="AJ63" s="238">
        <f t="shared" si="27"/>
        <v>8.35</v>
      </c>
      <c r="AK63" s="239">
        <f t="shared" si="28"/>
        <v>8.41</v>
      </c>
      <c r="AL63" s="238">
        <f t="shared" si="29"/>
        <v>8.4600000000000009</v>
      </c>
      <c r="AM63" s="239">
        <f t="shared" si="30"/>
        <v>8.52</v>
      </c>
      <c r="AN63" s="320">
        <f t="shared" si="31"/>
        <v>8.57</v>
      </c>
      <c r="AO63" s="321">
        <f t="shared" si="32"/>
        <v>8.6199999999999992</v>
      </c>
      <c r="AP63" s="242">
        <f t="shared" si="33"/>
        <v>8.68</v>
      </c>
      <c r="AQ63" s="239">
        <f t="shared" si="34"/>
        <v>8.73</v>
      </c>
      <c r="AR63" s="238">
        <f t="shared" si="35"/>
        <v>8.7899999999999991</v>
      </c>
      <c r="AS63" s="239">
        <f t="shared" si="36"/>
        <v>8.84</v>
      </c>
      <c r="AT63" s="242">
        <f t="shared" si="37"/>
        <v>8.9</v>
      </c>
      <c r="AU63" s="239">
        <f t="shared" si="38"/>
        <v>8.9499999999999993</v>
      </c>
      <c r="AV63" s="238">
        <f t="shared" si="39"/>
        <v>9</v>
      </c>
      <c r="AW63" s="239">
        <f t="shared" si="40"/>
        <v>9.06</v>
      </c>
      <c r="AX63" s="320">
        <f t="shared" si="41"/>
        <v>9.11</v>
      </c>
      <c r="AY63" s="321">
        <f t="shared" si="42"/>
        <v>9.17</v>
      </c>
      <c r="AZ63" s="238">
        <f t="shared" si="43"/>
        <v>9.2200000000000006</v>
      </c>
      <c r="BA63" s="239">
        <f t="shared" si="44"/>
        <v>9.2799999999999994</v>
      </c>
      <c r="BB63" s="242">
        <f t="shared" si="45"/>
        <v>9.33</v>
      </c>
      <c r="BC63" s="239">
        <f t="shared" si="46"/>
        <v>9.3800000000000008</v>
      </c>
      <c r="BD63" s="238">
        <f t="shared" si="47"/>
        <v>9.44</v>
      </c>
      <c r="BE63" s="239">
        <f t="shared" si="48"/>
        <v>9.49</v>
      </c>
      <c r="BF63" s="238">
        <f t="shared" si="49"/>
        <v>9.5500000000000007</v>
      </c>
      <c r="BG63" s="320"/>
      <c r="BH63" s="257"/>
      <c r="BI63" s="236">
        <v>11000000</v>
      </c>
      <c r="BJ63" s="354"/>
      <c r="BK63" s="257"/>
      <c r="BL63" s="257"/>
      <c r="BM63" s="257"/>
      <c r="BN63" s="257"/>
      <c r="BO63" s="257"/>
      <c r="BP63" s="257"/>
      <c r="BQ63" s="257"/>
      <c r="BR63" s="257"/>
      <c r="BS63" s="257"/>
      <c r="BT63" s="257"/>
      <c r="BU63" s="257"/>
      <c r="BV63" s="257"/>
      <c r="BW63" s="257"/>
      <c r="BX63" s="257"/>
      <c r="BY63" s="257"/>
      <c r="BZ63" s="257"/>
      <c r="CA63" s="257"/>
      <c r="CB63" s="257"/>
      <c r="CC63" s="257"/>
      <c r="CD63" s="257"/>
      <c r="CE63" s="257"/>
      <c r="CF63" s="257"/>
      <c r="CG63" s="257"/>
      <c r="CH63" s="257"/>
      <c r="CI63" s="257"/>
      <c r="CJ63" s="257"/>
      <c r="CK63" s="257"/>
      <c r="CL63" s="257"/>
      <c r="CM63" s="257"/>
      <c r="CN63" s="257"/>
      <c r="CO63" s="257"/>
      <c r="CP63" s="257"/>
      <c r="CQ63" s="257"/>
      <c r="CR63" s="257"/>
      <c r="CS63" s="257"/>
      <c r="CT63" s="257"/>
      <c r="CU63" s="257"/>
      <c r="CV63" s="257"/>
      <c r="CW63" s="257"/>
      <c r="CX63" s="257"/>
      <c r="CY63" s="257"/>
      <c r="CZ63" s="257"/>
      <c r="DA63" s="257"/>
      <c r="DB63" s="257"/>
      <c r="DC63" s="257"/>
      <c r="DD63" s="257"/>
      <c r="DE63" s="257"/>
      <c r="DF63" s="257"/>
      <c r="DG63" s="257"/>
      <c r="DH63" s="257"/>
      <c r="DI63" s="257"/>
      <c r="DJ63" s="257"/>
      <c r="DK63" s="257"/>
      <c r="DL63" s="257"/>
      <c r="DM63" s="257"/>
      <c r="DN63" s="257"/>
      <c r="DO63" s="257"/>
      <c r="DP63" s="257"/>
      <c r="DQ63" s="257"/>
      <c r="DR63" s="257"/>
      <c r="DS63" s="257"/>
      <c r="DT63" s="257"/>
      <c r="DU63" s="257"/>
      <c r="DV63" s="257"/>
      <c r="DW63" s="257"/>
      <c r="DX63" s="257"/>
      <c r="DY63" s="257"/>
      <c r="DZ63" s="257"/>
      <c r="EA63" s="257"/>
      <c r="EB63" s="257"/>
      <c r="EC63" s="257"/>
      <c r="ED63" s="257"/>
      <c r="EE63" s="257"/>
      <c r="EF63" s="257"/>
      <c r="EG63" s="257"/>
      <c r="EH63" s="257"/>
      <c r="EI63" s="257"/>
      <c r="EJ63" s="257"/>
      <c r="EK63" s="257"/>
      <c r="EL63" s="257"/>
      <c r="EM63" s="257"/>
      <c r="EN63" s="257"/>
      <c r="EO63" s="257"/>
      <c r="EP63" s="257"/>
      <c r="EQ63" s="257"/>
      <c r="ER63" s="257"/>
      <c r="ES63" s="257"/>
      <c r="ET63" s="257"/>
      <c r="EU63" s="257"/>
      <c r="EV63" s="257"/>
      <c r="EW63" s="257"/>
      <c r="EX63" s="257"/>
      <c r="EY63" s="257"/>
      <c r="EZ63" s="257"/>
      <c r="FA63" s="257"/>
      <c r="FB63" s="257"/>
      <c r="FC63" s="257"/>
      <c r="FD63" s="257"/>
      <c r="FE63" s="257"/>
      <c r="FF63" s="257"/>
      <c r="FG63" s="257"/>
      <c r="FH63" s="257"/>
      <c r="FI63" s="257"/>
      <c r="FJ63" s="257"/>
      <c r="FK63" s="257"/>
      <c r="FL63" s="257"/>
      <c r="FM63" s="257"/>
      <c r="FN63" s="257"/>
      <c r="FO63" s="257"/>
      <c r="FP63" s="257"/>
      <c r="FQ63" s="257"/>
      <c r="FR63" s="257"/>
      <c r="FS63" s="257"/>
      <c r="FT63" s="257"/>
      <c r="FU63" s="257"/>
      <c r="FV63" s="257"/>
      <c r="FW63" s="257"/>
      <c r="FX63" s="257"/>
      <c r="FY63" s="257"/>
      <c r="FZ63" s="257"/>
      <c r="GA63" s="257"/>
      <c r="GB63" s="257"/>
      <c r="GC63" s="257"/>
      <c r="GD63" s="257"/>
      <c r="GE63" s="257"/>
      <c r="GF63" s="257"/>
      <c r="GG63" s="257"/>
      <c r="GH63" s="257"/>
      <c r="GI63" s="257"/>
      <c r="GJ63" s="257"/>
      <c r="GK63" s="257"/>
      <c r="GL63" s="257"/>
      <c r="GM63" s="257"/>
      <c r="GN63" s="257"/>
      <c r="GO63" s="257"/>
      <c r="GP63" s="257"/>
      <c r="GQ63" s="257"/>
      <c r="GR63" s="257"/>
      <c r="GS63" s="257"/>
      <c r="GT63" s="257"/>
      <c r="GU63" s="257"/>
      <c r="GV63" s="257"/>
      <c r="GW63" s="257"/>
      <c r="GX63" s="257"/>
      <c r="GY63" s="257"/>
      <c r="GZ63" s="257"/>
      <c r="HA63" s="257"/>
      <c r="HB63" s="257"/>
      <c r="HC63" s="257"/>
      <c r="HD63" s="257"/>
      <c r="HE63" s="257"/>
      <c r="HF63" s="257"/>
      <c r="HG63" s="257"/>
      <c r="HH63" s="257"/>
      <c r="HI63" s="257"/>
      <c r="HJ63" s="257"/>
      <c r="HK63" s="257"/>
      <c r="HL63" s="257"/>
      <c r="HM63" s="257"/>
      <c r="HN63" s="257"/>
      <c r="HO63" s="257"/>
      <c r="HP63" s="257"/>
      <c r="HQ63" s="257"/>
      <c r="HR63" s="257"/>
      <c r="HS63" s="257"/>
      <c r="HT63" s="257"/>
      <c r="HU63" s="257"/>
      <c r="HV63" s="257"/>
      <c r="HW63" s="257"/>
      <c r="HX63" s="257"/>
      <c r="HY63" s="257"/>
      <c r="HZ63" s="257"/>
      <c r="IA63" s="257"/>
      <c r="IB63" s="257"/>
      <c r="IC63" s="257"/>
      <c r="ID63" s="257"/>
      <c r="IE63" s="257"/>
      <c r="IF63" s="257"/>
      <c r="IG63" s="257"/>
      <c r="IH63" s="257"/>
      <c r="II63" s="257"/>
      <c r="IJ63" s="257"/>
      <c r="IK63" s="257"/>
      <c r="IL63" s="257"/>
      <c r="IM63" s="257"/>
      <c r="IN63" s="257"/>
      <c r="IO63" s="257"/>
      <c r="IP63" s="257"/>
      <c r="IQ63" s="257"/>
      <c r="IR63" s="257"/>
      <c r="IS63" s="257"/>
      <c r="IT63" s="257"/>
      <c r="IU63" s="257"/>
      <c r="IV63" s="257"/>
    </row>
    <row r="64" spans="1:256" x14ac:dyDescent="0.2">
      <c r="A64" s="286">
        <v>1.204</v>
      </c>
      <c r="E64" s="354"/>
      <c r="F64" s="245">
        <v>11200000</v>
      </c>
      <c r="G64" s="237">
        <f t="shared" si="51"/>
        <v>6.75</v>
      </c>
      <c r="H64" s="238">
        <f t="shared" si="52"/>
        <v>6.8</v>
      </c>
      <c r="I64" s="239">
        <f t="shared" si="0"/>
        <v>6.85</v>
      </c>
      <c r="J64" s="320">
        <f t="shared" si="1"/>
        <v>6.91</v>
      </c>
      <c r="K64" s="321">
        <f t="shared" si="2"/>
        <v>6.97</v>
      </c>
      <c r="L64" s="238">
        <f t="shared" si="3"/>
        <v>7.02</v>
      </c>
      <c r="M64" s="239">
        <f t="shared" si="4"/>
        <v>6.91</v>
      </c>
      <c r="N64" s="238">
        <f t="shared" si="5"/>
        <v>7.13</v>
      </c>
      <c r="O64" s="239">
        <f t="shared" si="6"/>
        <v>7.24</v>
      </c>
      <c r="P64" s="238">
        <f t="shared" si="7"/>
        <v>7.24</v>
      </c>
      <c r="Q64" s="239">
        <f t="shared" si="8"/>
        <v>7.29</v>
      </c>
      <c r="R64" s="238">
        <f t="shared" si="9"/>
        <v>7.34</v>
      </c>
      <c r="S64" s="239">
        <f t="shared" si="10"/>
        <v>7.4</v>
      </c>
      <c r="T64" s="320">
        <f t="shared" si="11"/>
        <v>7.45</v>
      </c>
      <c r="U64" s="321">
        <f t="shared" si="12"/>
        <v>7.51</v>
      </c>
      <c r="V64" s="238">
        <f t="shared" si="13"/>
        <v>7.56</v>
      </c>
      <c r="W64" s="239">
        <f t="shared" si="14"/>
        <v>7.61</v>
      </c>
      <c r="X64" s="242">
        <f t="shared" si="15"/>
        <v>7.67</v>
      </c>
      <c r="Y64" s="239">
        <f t="shared" si="16"/>
        <v>7.72</v>
      </c>
      <c r="Z64" s="238">
        <f t="shared" si="17"/>
        <v>7.78</v>
      </c>
      <c r="AA64" s="239">
        <f t="shared" si="18"/>
        <v>7.83</v>
      </c>
      <c r="AB64" s="238">
        <f t="shared" si="19"/>
        <v>7.88</v>
      </c>
      <c r="AC64" s="239">
        <f t="shared" si="20"/>
        <v>7.94</v>
      </c>
      <c r="AD64" s="320">
        <f t="shared" si="21"/>
        <v>7.99</v>
      </c>
      <c r="AE64" s="321">
        <f t="shared" si="22"/>
        <v>8.0500000000000007</v>
      </c>
      <c r="AF64" s="238">
        <f t="shared" si="23"/>
        <v>8.1</v>
      </c>
      <c r="AG64" s="239">
        <f t="shared" si="24"/>
        <v>8.15</v>
      </c>
      <c r="AH64" s="238">
        <f t="shared" si="25"/>
        <v>8.2100000000000009</v>
      </c>
      <c r="AI64" s="239">
        <f t="shared" si="26"/>
        <v>8.26</v>
      </c>
      <c r="AJ64" s="238">
        <f t="shared" si="27"/>
        <v>8.32</v>
      </c>
      <c r="AK64" s="239">
        <f t="shared" si="28"/>
        <v>8.3699999999999992</v>
      </c>
      <c r="AL64" s="238">
        <f t="shared" si="29"/>
        <v>8.42</v>
      </c>
      <c r="AM64" s="239">
        <f t="shared" si="30"/>
        <v>8.48</v>
      </c>
      <c r="AN64" s="320">
        <f t="shared" si="31"/>
        <v>8.5299999999999994</v>
      </c>
      <c r="AO64" s="321">
        <f t="shared" si="32"/>
        <v>8.59</v>
      </c>
      <c r="AP64" s="242">
        <f t="shared" si="33"/>
        <v>8.64</v>
      </c>
      <c r="AQ64" s="239">
        <f t="shared" si="34"/>
        <v>8.69</v>
      </c>
      <c r="AR64" s="238">
        <f t="shared" si="35"/>
        <v>8.75</v>
      </c>
      <c r="AS64" s="239">
        <f t="shared" si="36"/>
        <v>8.8000000000000007</v>
      </c>
      <c r="AT64" s="242">
        <f t="shared" si="37"/>
        <v>8.86</v>
      </c>
      <c r="AU64" s="239">
        <f t="shared" si="38"/>
        <v>8.91</v>
      </c>
      <c r="AV64" s="238">
        <f t="shared" si="39"/>
        <v>8.9600000000000009</v>
      </c>
      <c r="AW64" s="239">
        <f t="shared" si="40"/>
        <v>9.02</v>
      </c>
      <c r="AX64" s="320">
        <f t="shared" si="41"/>
        <v>9.07</v>
      </c>
      <c r="AY64" s="321">
        <f t="shared" si="42"/>
        <v>9.1300000000000008</v>
      </c>
      <c r="AZ64" s="238">
        <f t="shared" si="43"/>
        <v>9.18</v>
      </c>
      <c r="BA64" s="239">
        <f t="shared" si="44"/>
        <v>9.23</v>
      </c>
      <c r="BB64" s="242">
        <f t="shared" si="45"/>
        <v>9.2899999999999991</v>
      </c>
      <c r="BC64" s="239">
        <f t="shared" si="46"/>
        <v>9.34</v>
      </c>
      <c r="BD64" s="238">
        <f t="shared" si="47"/>
        <v>9.4</v>
      </c>
      <c r="BE64" s="239">
        <f t="shared" si="48"/>
        <v>9.4499999999999993</v>
      </c>
      <c r="BF64" s="238">
        <f t="shared" si="49"/>
        <v>9.5</v>
      </c>
      <c r="BG64" s="320"/>
      <c r="BH64" s="257"/>
      <c r="BI64" s="245">
        <v>11200000</v>
      </c>
      <c r="BJ64" s="354"/>
      <c r="BK64" s="257"/>
      <c r="BL64" s="257"/>
      <c r="BM64" s="257"/>
      <c r="BN64" s="257"/>
      <c r="BO64" s="257"/>
      <c r="BP64" s="257"/>
      <c r="BQ64" s="257"/>
      <c r="BR64" s="257"/>
      <c r="BS64" s="257"/>
      <c r="BT64" s="257"/>
      <c r="BU64" s="257"/>
      <c r="BV64" s="257"/>
      <c r="BW64" s="257"/>
      <c r="BX64" s="257"/>
      <c r="BY64" s="257"/>
      <c r="BZ64" s="257"/>
      <c r="CA64" s="257"/>
      <c r="CB64" s="257"/>
      <c r="CC64" s="257"/>
      <c r="CD64" s="257"/>
      <c r="CE64" s="257"/>
      <c r="CF64" s="257"/>
      <c r="CG64" s="257"/>
      <c r="CH64" s="257"/>
      <c r="CI64" s="257"/>
      <c r="CJ64" s="257"/>
      <c r="CK64" s="257"/>
      <c r="CL64" s="257"/>
      <c r="CM64" s="257"/>
      <c r="CN64" s="257"/>
      <c r="CO64" s="257"/>
      <c r="CP64" s="257"/>
      <c r="CQ64" s="257"/>
      <c r="CR64" s="257"/>
      <c r="CS64" s="257"/>
      <c r="CT64" s="257"/>
      <c r="CU64" s="257"/>
      <c r="CV64" s="257"/>
      <c r="CW64" s="257"/>
      <c r="CX64" s="257"/>
      <c r="CY64" s="257"/>
      <c r="CZ64" s="257"/>
      <c r="DA64" s="257"/>
      <c r="DB64" s="257"/>
      <c r="DC64" s="257"/>
      <c r="DD64" s="257"/>
      <c r="DE64" s="257"/>
      <c r="DF64" s="257"/>
      <c r="DG64" s="257"/>
      <c r="DH64" s="257"/>
      <c r="DI64" s="257"/>
      <c r="DJ64" s="257"/>
      <c r="DK64" s="257"/>
      <c r="DL64" s="257"/>
      <c r="DM64" s="257"/>
      <c r="DN64" s="257"/>
      <c r="DO64" s="257"/>
      <c r="DP64" s="257"/>
      <c r="DQ64" s="257"/>
      <c r="DR64" s="257"/>
      <c r="DS64" s="257"/>
      <c r="DT64" s="257"/>
      <c r="DU64" s="257"/>
      <c r="DV64" s="257"/>
      <c r="DW64" s="257"/>
      <c r="DX64" s="257"/>
      <c r="DY64" s="257"/>
      <c r="DZ64" s="257"/>
      <c r="EA64" s="257"/>
      <c r="EB64" s="257"/>
      <c r="EC64" s="257"/>
      <c r="ED64" s="257"/>
      <c r="EE64" s="257"/>
      <c r="EF64" s="257"/>
      <c r="EG64" s="257"/>
      <c r="EH64" s="257"/>
      <c r="EI64" s="257"/>
      <c r="EJ64" s="257"/>
      <c r="EK64" s="257"/>
      <c r="EL64" s="257"/>
      <c r="EM64" s="257"/>
      <c r="EN64" s="257"/>
      <c r="EO64" s="257"/>
      <c r="EP64" s="257"/>
      <c r="EQ64" s="257"/>
      <c r="ER64" s="257"/>
      <c r="ES64" s="257"/>
      <c r="ET64" s="257"/>
      <c r="EU64" s="257"/>
      <c r="EV64" s="257"/>
      <c r="EW64" s="257"/>
      <c r="EX64" s="257"/>
      <c r="EY64" s="257"/>
      <c r="EZ64" s="257"/>
      <c r="FA64" s="257"/>
      <c r="FB64" s="257"/>
      <c r="FC64" s="257"/>
      <c r="FD64" s="257"/>
      <c r="FE64" s="257"/>
      <c r="FF64" s="257"/>
      <c r="FG64" s="257"/>
      <c r="FH64" s="257"/>
      <c r="FI64" s="257"/>
      <c r="FJ64" s="257"/>
      <c r="FK64" s="257"/>
      <c r="FL64" s="257"/>
      <c r="FM64" s="257"/>
      <c r="FN64" s="257"/>
      <c r="FO64" s="257"/>
      <c r="FP64" s="257"/>
      <c r="FQ64" s="257"/>
      <c r="FR64" s="257"/>
      <c r="FS64" s="257"/>
      <c r="FT64" s="257"/>
      <c r="FU64" s="257"/>
      <c r="FV64" s="257"/>
      <c r="FW64" s="257"/>
      <c r="FX64" s="257"/>
      <c r="FY64" s="257"/>
      <c r="FZ64" s="257"/>
      <c r="GA64" s="257"/>
      <c r="GB64" s="257"/>
      <c r="GC64" s="257"/>
      <c r="GD64" s="257"/>
      <c r="GE64" s="257"/>
      <c r="GF64" s="257"/>
      <c r="GG64" s="257"/>
      <c r="GH64" s="257"/>
      <c r="GI64" s="257"/>
      <c r="GJ64" s="257"/>
      <c r="GK64" s="257"/>
      <c r="GL64" s="257"/>
      <c r="GM64" s="257"/>
      <c r="GN64" s="257"/>
      <c r="GO64" s="257"/>
      <c r="GP64" s="257"/>
      <c r="GQ64" s="257"/>
      <c r="GR64" s="257"/>
      <c r="GS64" s="257"/>
      <c r="GT64" s="257"/>
      <c r="GU64" s="257"/>
      <c r="GV64" s="257"/>
      <c r="GW64" s="257"/>
      <c r="GX64" s="257"/>
      <c r="GY64" s="257"/>
      <c r="GZ64" s="257"/>
      <c r="HA64" s="257"/>
      <c r="HB64" s="257"/>
      <c r="HC64" s="257"/>
      <c r="HD64" s="257"/>
      <c r="HE64" s="257"/>
      <c r="HF64" s="257"/>
      <c r="HG64" s="257"/>
      <c r="HH64" s="257"/>
      <c r="HI64" s="257"/>
      <c r="HJ64" s="257"/>
      <c r="HK64" s="257"/>
      <c r="HL64" s="257"/>
      <c r="HM64" s="257"/>
      <c r="HN64" s="257"/>
      <c r="HO64" s="257"/>
      <c r="HP64" s="257"/>
      <c r="HQ64" s="257"/>
      <c r="HR64" s="257"/>
      <c r="HS64" s="257"/>
      <c r="HT64" s="257"/>
      <c r="HU64" s="257"/>
      <c r="HV64" s="257"/>
      <c r="HW64" s="257"/>
      <c r="HX64" s="257"/>
      <c r="HY64" s="257"/>
      <c r="HZ64" s="257"/>
      <c r="IA64" s="257"/>
      <c r="IB64" s="257"/>
      <c r="IC64" s="257"/>
      <c r="ID64" s="257"/>
      <c r="IE64" s="257"/>
      <c r="IF64" s="257"/>
      <c r="IG64" s="257"/>
      <c r="IH64" s="257"/>
      <c r="II64" s="257"/>
      <c r="IJ64" s="257"/>
      <c r="IK64" s="257"/>
      <c r="IL64" s="257"/>
      <c r="IM64" s="257"/>
      <c r="IN64" s="257"/>
      <c r="IO64" s="257"/>
      <c r="IP64" s="257"/>
      <c r="IQ64" s="257"/>
      <c r="IR64" s="257"/>
      <c r="IS64" s="257"/>
      <c r="IT64" s="257"/>
      <c r="IU64" s="257"/>
      <c r="IV64" s="257"/>
    </row>
    <row r="65" spans="5:256" x14ac:dyDescent="0.2">
      <c r="E65" s="354"/>
      <c r="F65" s="236">
        <v>11400000</v>
      </c>
      <c r="G65" s="237">
        <f t="shared" si="51"/>
        <v>6.73</v>
      </c>
      <c r="H65" s="238">
        <f t="shared" si="52"/>
        <v>6.78</v>
      </c>
      <c r="I65" s="239">
        <f t="shared" si="0"/>
        <v>6.83</v>
      </c>
      <c r="J65" s="320">
        <f t="shared" si="1"/>
        <v>6.89</v>
      </c>
      <c r="K65" s="321">
        <f t="shared" si="2"/>
        <v>6.95</v>
      </c>
      <c r="L65" s="238">
        <f t="shared" si="3"/>
        <v>7</v>
      </c>
      <c r="M65" s="239">
        <f t="shared" si="4"/>
        <v>6.89</v>
      </c>
      <c r="N65" s="238">
        <f t="shared" si="5"/>
        <v>7.11</v>
      </c>
      <c r="O65" s="239">
        <f t="shared" si="6"/>
        <v>7.21</v>
      </c>
      <c r="P65" s="238">
        <f t="shared" si="7"/>
        <v>7.21</v>
      </c>
      <c r="Q65" s="239">
        <f t="shared" si="8"/>
        <v>7.27</v>
      </c>
      <c r="R65" s="238">
        <f t="shared" si="9"/>
        <v>7.32</v>
      </c>
      <c r="S65" s="239">
        <f t="shared" si="10"/>
        <v>7.38</v>
      </c>
      <c r="T65" s="320">
        <f t="shared" si="11"/>
        <v>7.43</v>
      </c>
      <c r="U65" s="321">
        <f t="shared" si="12"/>
        <v>7.48</v>
      </c>
      <c r="V65" s="238">
        <f t="shared" si="13"/>
        <v>7.54</v>
      </c>
      <c r="W65" s="239">
        <f t="shared" si="14"/>
        <v>7.59</v>
      </c>
      <c r="X65" s="242">
        <f t="shared" si="15"/>
        <v>7.65</v>
      </c>
      <c r="Y65" s="239">
        <f t="shared" si="16"/>
        <v>7.7</v>
      </c>
      <c r="Z65" s="238">
        <f t="shared" si="17"/>
        <v>7.75</v>
      </c>
      <c r="AA65" s="239">
        <f t="shared" si="18"/>
        <v>7.81</v>
      </c>
      <c r="AB65" s="238">
        <f t="shared" si="19"/>
        <v>7.86</v>
      </c>
      <c r="AC65" s="239">
        <f t="shared" si="20"/>
        <v>7.91</v>
      </c>
      <c r="AD65" s="320">
        <f t="shared" si="21"/>
        <v>7.97</v>
      </c>
      <c r="AE65" s="321">
        <f t="shared" si="22"/>
        <v>8.02</v>
      </c>
      <c r="AF65" s="238">
        <f t="shared" si="23"/>
        <v>8.08</v>
      </c>
      <c r="AG65" s="239">
        <f t="shared" si="24"/>
        <v>8.1300000000000008</v>
      </c>
      <c r="AH65" s="238">
        <f t="shared" si="25"/>
        <v>8.18</v>
      </c>
      <c r="AI65" s="239">
        <f t="shared" si="26"/>
        <v>8.24</v>
      </c>
      <c r="AJ65" s="238">
        <f t="shared" si="27"/>
        <v>8.2899999999999991</v>
      </c>
      <c r="AK65" s="239">
        <f t="shared" si="28"/>
        <v>8.35</v>
      </c>
      <c r="AL65" s="238">
        <f t="shared" si="29"/>
        <v>8.4</v>
      </c>
      <c r="AM65" s="239">
        <f t="shared" si="30"/>
        <v>8.4499999999999993</v>
      </c>
      <c r="AN65" s="320">
        <f t="shared" si="31"/>
        <v>8.51</v>
      </c>
      <c r="AO65" s="321">
        <f t="shared" si="32"/>
        <v>8.56</v>
      </c>
      <c r="AP65" s="242">
        <f t="shared" si="33"/>
        <v>8.61</v>
      </c>
      <c r="AQ65" s="239">
        <f t="shared" si="34"/>
        <v>8.67</v>
      </c>
      <c r="AR65" s="238">
        <f t="shared" si="35"/>
        <v>8.7200000000000006</v>
      </c>
      <c r="AS65" s="239">
        <f t="shared" si="36"/>
        <v>8.7799999999999994</v>
      </c>
      <c r="AT65" s="242">
        <f t="shared" si="37"/>
        <v>8.83</v>
      </c>
      <c r="AU65" s="239">
        <f t="shared" si="38"/>
        <v>8.8800000000000008</v>
      </c>
      <c r="AV65" s="238">
        <f t="shared" si="39"/>
        <v>8.94</v>
      </c>
      <c r="AW65" s="239">
        <f t="shared" si="40"/>
        <v>8.99</v>
      </c>
      <c r="AX65" s="320">
        <f t="shared" si="41"/>
        <v>9.0500000000000007</v>
      </c>
      <c r="AY65" s="321">
        <f t="shared" si="42"/>
        <v>9.1</v>
      </c>
      <c r="AZ65" s="238">
        <f t="shared" si="43"/>
        <v>9.15</v>
      </c>
      <c r="BA65" s="239">
        <f t="shared" si="44"/>
        <v>9.2100000000000009</v>
      </c>
      <c r="BB65" s="242">
        <f t="shared" si="45"/>
        <v>9.26</v>
      </c>
      <c r="BC65" s="239">
        <f t="shared" si="46"/>
        <v>9.31</v>
      </c>
      <c r="BD65" s="238">
        <f t="shared" si="47"/>
        <v>9.3699999999999992</v>
      </c>
      <c r="BE65" s="239">
        <f t="shared" si="48"/>
        <v>9.42</v>
      </c>
      <c r="BF65" s="238">
        <f t="shared" si="49"/>
        <v>9.48</v>
      </c>
      <c r="BG65" s="320"/>
      <c r="BH65" s="257"/>
      <c r="BI65" s="236">
        <v>11400000</v>
      </c>
      <c r="BJ65" s="354"/>
      <c r="BK65" s="257"/>
      <c r="BL65" s="257"/>
      <c r="BM65" s="257"/>
      <c r="BN65" s="257"/>
      <c r="BO65" s="257"/>
      <c r="BP65" s="257"/>
      <c r="BQ65" s="257"/>
      <c r="BR65" s="257"/>
      <c r="BS65" s="257"/>
      <c r="BT65" s="257"/>
      <c r="BU65" s="257"/>
      <c r="BV65" s="257"/>
      <c r="BW65" s="257"/>
      <c r="BX65" s="257"/>
      <c r="BY65" s="257"/>
      <c r="BZ65" s="257"/>
      <c r="CA65" s="257"/>
      <c r="CB65" s="257"/>
      <c r="CC65" s="257"/>
      <c r="CD65" s="257"/>
      <c r="CE65" s="257"/>
      <c r="CF65" s="257"/>
      <c r="CG65" s="257"/>
      <c r="CH65" s="257"/>
      <c r="CI65" s="257"/>
      <c r="CJ65" s="257"/>
      <c r="CK65" s="257"/>
      <c r="CL65" s="257"/>
      <c r="CM65" s="257"/>
      <c r="CN65" s="257"/>
      <c r="CO65" s="257"/>
      <c r="CP65" s="257"/>
      <c r="CQ65" s="257"/>
      <c r="CR65" s="257"/>
      <c r="CS65" s="257"/>
      <c r="CT65" s="257"/>
      <c r="CU65" s="257"/>
      <c r="CV65" s="257"/>
      <c r="CW65" s="257"/>
      <c r="CX65" s="257"/>
      <c r="CY65" s="257"/>
      <c r="CZ65" s="257"/>
      <c r="DA65" s="257"/>
      <c r="DB65" s="257"/>
      <c r="DC65" s="257"/>
      <c r="DD65" s="257"/>
      <c r="DE65" s="257"/>
      <c r="DF65" s="257"/>
      <c r="DG65" s="257"/>
      <c r="DH65" s="257"/>
      <c r="DI65" s="257"/>
      <c r="DJ65" s="257"/>
      <c r="DK65" s="257"/>
      <c r="DL65" s="257"/>
      <c r="DM65" s="257"/>
      <c r="DN65" s="257"/>
      <c r="DO65" s="257"/>
      <c r="DP65" s="257"/>
      <c r="DQ65" s="257"/>
      <c r="DR65" s="257"/>
      <c r="DS65" s="257"/>
      <c r="DT65" s="257"/>
      <c r="DU65" s="257"/>
      <c r="DV65" s="257"/>
      <c r="DW65" s="257"/>
      <c r="DX65" s="257"/>
      <c r="DY65" s="257"/>
      <c r="DZ65" s="257"/>
      <c r="EA65" s="257"/>
      <c r="EB65" s="257"/>
      <c r="EC65" s="257"/>
      <c r="ED65" s="257"/>
      <c r="EE65" s="257"/>
      <c r="EF65" s="257"/>
      <c r="EG65" s="257"/>
      <c r="EH65" s="257"/>
      <c r="EI65" s="257"/>
      <c r="EJ65" s="257"/>
      <c r="EK65" s="257"/>
      <c r="EL65" s="257"/>
      <c r="EM65" s="257"/>
      <c r="EN65" s="257"/>
      <c r="EO65" s="257"/>
      <c r="EP65" s="257"/>
      <c r="EQ65" s="257"/>
      <c r="ER65" s="257"/>
      <c r="ES65" s="257"/>
      <c r="ET65" s="257"/>
      <c r="EU65" s="257"/>
      <c r="EV65" s="257"/>
      <c r="EW65" s="257"/>
      <c r="EX65" s="257"/>
      <c r="EY65" s="257"/>
      <c r="EZ65" s="257"/>
      <c r="FA65" s="257"/>
      <c r="FB65" s="257"/>
      <c r="FC65" s="257"/>
      <c r="FD65" s="257"/>
      <c r="FE65" s="257"/>
      <c r="FF65" s="257"/>
      <c r="FG65" s="257"/>
      <c r="FH65" s="257"/>
      <c r="FI65" s="257"/>
      <c r="FJ65" s="257"/>
      <c r="FK65" s="257"/>
      <c r="FL65" s="257"/>
      <c r="FM65" s="257"/>
      <c r="FN65" s="257"/>
      <c r="FO65" s="257"/>
      <c r="FP65" s="257"/>
      <c r="FQ65" s="257"/>
      <c r="FR65" s="257"/>
      <c r="FS65" s="257"/>
      <c r="FT65" s="257"/>
      <c r="FU65" s="257"/>
      <c r="FV65" s="257"/>
      <c r="FW65" s="257"/>
      <c r="FX65" s="257"/>
      <c r="FY65" s="257"/>
      <c r="FZ65" s="257"/>
      <c r="GA65" s="257"/>
      <c r="GB65" s="257"/>
      <c r="GC65" s="257"/>
      <c r="GD65" s="257"/>
      <c r="GE65" s="257"/>
      <c r="GF65" s="257"/>
      <c r="GG65" s="257"/>
      <c r="GH65" s="257"/>
      <c r="GI65" s="257"/>
      <c r="GJ65" s="257"/>
      <c r="GK65" s="257"/>
      <c r="GL65" s="257"/>
      <c r="GM65" s="257"/>
      <c r="GN65" s="257"/>
      <c r="GO65" s="257"/>
      <c r="GP65" s="257"/>
      <c r="GQ65" s="257"/>
      <c r="GR65" s="257"/>
      <c r="GS65" s="257"/>
      <c r="GT65" s="257"/>
      <c r="GU65" s="257"/>
      <c r="GV65" s="257"/>
      <c r="GW65" s="257"/>
      <c r="GX65" s="257"/>
      <c r="GY65" s="257"/>
      <c r="GZ65" s="257"/>
      <c r="HA65" s="257"/>
      <c r="HB65" s="257"/>
      <c r="HC65" s="257"/>
      <c r="HD65" s="257"/>
      <c r="HE65" s="257"/>
      <c r="HF65" s="257"/>
      <c r="HG65" s="257"/>
      <c r="HH65" s="257"/>
      <c r="HI65" s="257"/>
      <c r="HJ65" s="257"/>
      <c r="HK65" s="257"/>
      <c r="HL65" s="257"/>
      <c r="HM65" s="257"/>
      <c r="HN65" s="257"/>
      <c r="HO65" s="257"/>
      <c r="HP65" s="257"/>
      <c r="HQ65" s="257"/>
      <c r="HR65" s="257"/>
      <c r="HS65" s="257"/>
      <c r="HT65" s="257"/>
      <c r="HU65" s="257"/>
      <c r="HV65" s="257"/>
      <c r="HW65" s="257"/>
      <c r="HX65" s="257"/>
      <c r="HY65" s="257"/>
      <c r="HZ65" s="257"/>
      <c r="IA65" s="257"/>
      <c r="IB65" s="257"/>
      <c r="IC65" s="257"/>
      <c r="ID65" s="257"/>
      <c r="IE65" s="257"/>
      <c r="IF65" s="257"/>
      <c r="IG65" s="257"/>
      <c r="IH65" s="257"/>
      <c r="II65" s="257"/>
      <c r="IJ65" s="257"/>
      <c r="IK65" s="257"/>
      <c r="IL65" s="257"/>
      <c r="IM65" s="257"/>
      <c r="IN65" s="257"/>
      <c r="IO65" s="257"/>
      <c r="IP65" s="257"/>
      <c r="IQ65" s="257"/>
      <c r="IR65" s="257"/>
      <c r="IS65" s="257"/>
      <c r="IT65" s="257"/>
      <c r="IU65" s="257"/>
      <c r="IV65" s="257"/>
    </row>
    <row r="66" spans="5:256" x14ac:dyDescent="0.2">
      <c r="E66" s="354"/>
      <c r="F66" s="245">
        <v>11600000</v>
      </c>
      <c r="G66" s="237">
        <f t="shared" si="51"/>
        <v>6.7</v>
      </c>
      <c r="H66" s="238">
        <f t="shared" si="52"/>
        <v>6.75</v>
      </c>
      <c r="I66" s="239">
        <f t="shared" si="0"/>
        <v>6.8</v>
      </c>
      <c r="J66" s="320">
        <f t="shared" si="1"/>
        <v>6.86</v>
      </c>
      <c r="K66" s="321">
        <f t="shared" si="2"/>
        <v>6.91</v>
      </c>
      <c r="L66" s="238">
        <f t="shared" si="3"/>
        <v>6.97</v>
      </c>
      <c r="M66" s="239">
        <f t="shared" si="4"/>
        <v>6.86</v>
      </c>
      <c r="N66" s="238">
        <f t="shared" si="5"/>
        <v>7.08</v>
      </c>
      <c r="O66" s="239">
        <f t="shared" si="6"/>
        <v>7.18</v>
      </c>
      <c r="P66" s="238">
        <f t="shared" si="7"/>
        <v>7.18</v>
      </c>
      <c r="Q66" s="239">
        <f t="shared" si="8"/>
        <v>7.24</v>
      </c>
      <c r="R66" s="238">
        <f t="shared" si="9"/>
        <v>7.29</v>
      </c>
      <c r="S66" s="239">
        <f t="shared" si="10"/>
        <v>7.34</v>
      </c>
      <c r="T66" s="320">
        <f t="shared" si="11"/>
        <v>7.4</v>
      </c>
      <c r="U66" s="321">
        <f t="shared" si="12"/>
        <v>7.45</v>
      </c>
      <c r="V66" s="238">
        <f t="shared" si="13"/>
        <v>7.5</v>
      </c>
      <c r="W66" s="239">
        <f t="shared" si="14"/>
        <v>7.56</v>
      </c>
      <c r="X66" s="242">
        <f t="shared" si="15"/>
        <v>7.61</v>
      </c>
      <c r="Y66" s="239">
        <f t="shared" si="16"/>
        <v>7.66</v>
      </c>
      <c r="Z66" s="238">
        <f t="shared" si="17"/>
        <v>7.72</v>
      </c>
      <c r="AA66" s="239">
        <f t="shared" si="18"/>
        <v>7.77</v>
      </c>
      <c r="AB66" s="238">
        <f t="shared" si="19"/>
        <v>7.83</v>
      </c>
      <c r="AC66" s="239">
        <f t="shared" si="20"/>
        <v>7.88</v>
      </c>
      <c r="AD66" s="320">
        <f t="shared" si="21"/>
        <v>7.93</v>
      </c>
      <c r="AE66" s="321">
        <f t="shared" si="22"/>
        <v>7.99</v>
      </c>
      <c r="AF66" s="238">
        <f t="shared" si="23"/>
        <v>8.0399999999999991</v>
      </c>
      <c r="AG66" s="239">
        <f t="shared" si="24"/>
        <v>8.09</v>
      </c>
      <c r="AH66" s="238">
        <f t="shared" si="25"/>
        <v>8.15</v>
      </c>
      <c r="AI66" s="239">
        <f t="shared" si="26"/>
        <v>8.1999999999999993</v>
      </c>
      <c r="AJ66" s="238">
        <f t="shared" si="27"/>
        <v>8.25</v>
      </c>
      <c r="AK66" s="239">
        <f t="shared" si="28"/>
        <v>8.31</v>
      </c>
      <c r="AL66" s="238">
        <f t="shared" si="29"/>
        <v>8.36</v>
      </c>
      <c r="AM66" s="239">
        <f t="shared" si="30"/>
        <v>8.42</v>
      </c>
      <c r="AN66" s="320">
        <f t="shared" si="31"/>
        <v>8.4700000000000006</v>
      </c>
      <c r="AO66" s="321">
        <f t="shared" si="32"/>
        <v>8.52</v>
      </c>
      <c r="AP66" s="242">
        <f t="shared" si="33"/>
        <v>8.58</v>
      </c>
      <c r="AQ66" s="239">
        <f t="shared" si="34"/>
        <v>8.6300000000000008</v>
      </c>
      <c r="AR66" s="238">
        <f t="shared" si="35"/>
        <v>8.68</v>
      </c>
      <c r="AS66" s="239">
        <f t="shared" si="36"/>
        <v>8.74</v>
      </c>
      <c r="AT66" s="242">
        <f t="shared" si="37"/>
        <v>8.7899999999999991</v>
      </c>
      <c r="AU66" s="239">
        <f t="shared" si="38"/>
        <v>8.84</v>
      </c>
      <c r="AV66" s="238">
        <f t="shared" si="39"/>
        <v>8.9</v>
      </c>
      <c r="AW66" s="239">
        <f t="shared" si="40"/>
        <v>8.9499999999999993</v>
      </c>
      <c r="AX66" s="320">
        <f t="shared" si="41"/>
        <v>9</v>
      </c>
      <c r="AY66" s="321">
        <f t="shared" si="42"/>
        <v>9.06</v>
      </c>
      <c r="AZ66" s="238">
        <f t="shared" si="43"/>
        <v>9.11</v>
      </c>
      <c r="BA66" s="239">
        <f t="shared" si="44"/>
        <v>9.17</v>
      </c>
      <c r="BB66" s="242">
        <f t="shared" si="45"/>
        <v>9.2200000000000006</v>
      </c>
      <c r="BC66" s="239">
        <f t="shared" si="46"/>
        <v>9.27</v>
      </c>
      <c r="BD66" s="238">
        <f t="shared" si="47"/>
        <v>9.33</v>
      </c>
      <c r="BE66" s="239">
        <f t="shared" si="48"/>
        <v>9.3800000000000008</v>
      </c>
      <c r="BF66" s="238">
        <f t="shared" si="49"/>
        <v>9.43</v>
      </c>
      <c r="BG66" s="320"/>
      <c r="BH66" s="257"/>
      <c r="BI66" s="245">
        <v>11600000</v>
      </c>
      <c r="BJ66" s="354"/>
      <c r="BK66" s="257"/>
      <c r="BL66" s="257"/>
      <c r="BM66" s="257"/>
      <c r="BN66" s="257"/>
      <c r="BO66" s="257"/>
      <c r="BP66" s="257"/>
      <c r="BQ66" s="257"/>
      <c r="BR66" s="257"/>
      <c r="BS66" s="257"/>
      <c r="BT66" s="257"/>
      <c r="BU66" s="257"/>
      <c r="BV66" s="257"/>
      <c r="BW66" s="257"/>
      <c r="BX66" s="257"/>
      <c r="BY66" s="257"/>
      <c r="BZ66" s="257"/>
      <c r="CA66" s="257"/>
      <c r="CB66" s="257"/>
      <c r="CC66" s="257"/>
      <c r="CD66" s="257"/>
      <c r="CE66" s="257"/>
      <c r="CF66" s="257"/>
      <c r="CG66" s="257"/>
      <c r="CH66" s="257"/>
      <c r="CI66" s="257"/>
      <c r="CJ66" s="257"/>
      <c r="CK66" s="257"/>
      <c r="CL66" s="257"/>
      <c r="CM66" s="257"/>
      <c r="CN66" s="257"/>
      <c r="CO66" s="257"/>
      <c r="CP66" s="257"/>
      <c r="CQ66" s="257"/>
      <c r="CR66" s="257"/>
      <c r="CS66" s="257"/>
      <c r="CT66" s="257"/>
      <c r="CU66" s="257"/>
      <c r="CV66" s="257"/>
      <c r="CW66" s="257"/>
      <c r="CX66" s="257"/>
      <c r="CY66" s="257"/>
      <c r="CZ66" s="257"/>
      <c r="DA66" s="257"/>
      <c r="DB66" s="257"/>
      <c r="DC66" s="257"/>
      <c r="DD66" s="257"/>
      <c r="DE66" s="257"/>
      <c r="DF66" s="257"/>
      <c r="DG66" s="257"/>
      <c r="DH66" s="257"/>
      <c r="DI66" s="257"/>
      <c r="DJ66" s="257"/>
      <c r="DK66" s="257"/>
      <c r="DL66" s="257"/>
      <c r="DM66" s="257"/>
      <c r="DN66" s="257"/>
      <c r="DO66" s="257"/>
      <c r="DP66" s="257"/>
      <c r="DQ66" s="257"/>
      <c r="DR66" s="257"/>
      <c r="DS66" s="257"/>
      <c r="DT66" s="257"/>
      <c r="DU66" s="257"/>
      <c r="DV66" s="257"/>
      <c r="DW66" s="257"/>
      <c r="DX66" s="257"/>
      <c r="DY66" s="257"/>
      <c r="DZ66" s="257"/>
      <c r="EA66" s="257"/>
      <c r="EB66" s="257"/>
      <c r="EC66" s="257"/>
      <c r="ED66" s="257"/>
      <c r="EE66" s="257"/>
      <c r="EF66" s="257"/>
      <c r="EG66" s="257"/>
      <c r="EH66" s="257"/>
      <c r="EI66" s="257"/>
      <c r="EJ66" s="257"/>
      <c r="EK66" s="257"/>
      <c r="EL66" s="257"/>
      <c r="EM66" s="257"/>
      <c r="EN66" s="257"/>
      <c r="EO66" s="257"/>
      <c r="EP66" s="257"/>
      <c r="EQ66" s="257"/>
      <c r="ER66" s="257"/>
      <c r="ES66" s="257"/>
      <c r="ET66" s="257"/>
      <c r="EU66" s="257"/>
      <c r="EV66" s="257"/>
      <c r="EW66" s="257"/>
      <c r="EX66" s="257"/>
      <c r="EY66" s="257"/>
      <c r="EZ66" s="257"/>
      <c r="FA66" s="257"/>
      <c r="FB66" s="257"/>
      <c r="FC66" s="257"/>
      <c r="FD66" s="257"/>
      <c r="FE66" s="257"/>
      <c r="FF66" s="257"/>
      <c r="FG66" s="257"/>
      <c r="FH66" s="257"/>
      <c r="FI66" s="257"/>
      <c r="FJ66" s="257"/>
      <c r="FK66" s="257"/>
      <c r="FL66" s="257"/>
      <c r="FM66" s="257"/>
      <c r="FN66" s="257"/>
      <c r="FO66" s="257"/>
      <c r="FP66" s="257"/>
      <c r="FQ66" s="257"/>
      <c r="FR66" s="257"/>
      <c r="FS66" s="257"/>
      <c r="FT66" s="257"/>
      <c r="FU66" s="257"/>
      <c r="FV66" s="257"/>
      <c r="FW66" s="257"/>
      <c r="FX66" s="257"/>
      <c r="FY66" s="257"/>
      <c r="FZ66" s="257"/>
      <c r="GA66" s="257"/>
      <c r="GB66" s="257"/>
      <c r="GC66" s="257"/>
      <c r="GD66" s="257"/>
      <c r="GE66" s="257"/>
      <c r="GF66" s="257"/>
      <c r="GG66" s="257"/>
      <c r="GH66" s="257"/>
      <c r="GI66" s="257"/>
      <c r="GJ66" s="257"/>
      <c r="GK66" s="257"/>
      <c r="GL66" s="257"/>
      <c r="GM66" s="257"/>
      <c r="GN66" s="257"/>
      <c r="GO66" s="257"/>
      <c r="GP66" s="257"/>
      <c r="GQ66" s="257"/>
      <c r="GR66" s="257"/>
      <c r="GS66" s="257"/>
      <c r="GT66" s="257"/>
      <c r="GU66" s="257"/>
      <c r="GV66" s="257"/>
      <c r="GW66" s="257"/>
      <c r="GX66" s="257"/>
      <c r="GY66" s="257"/>
      <c r="GZ66" s="257"/>
      <c r="HA66" s="257"/>
      <c r="HB66" s="257"/>
      <c r="HC66" s="257"/>
      <c r="HD66" s="257"/>
      <c r="HE66" s="257"/>
      <c r="HF66" s="257"/>
      <c r="HG66" s="257"/>
      <c r="HH66" s="257"/>
      <c r="HI66" s="257"/>
      <c r="HJ66" s="257"/>
      <c r="HK66" s="257"/>
      <c r="HL66" s="257"/>
      <c r="HM66" s="257"/>
      <c r="HN66" s="257"/>
      <c r="HO66" s="257"/>
      <c r="HP66" s="257"/>
      <c r="HQ66" s="257"/>
      <c r="HR66" s="257"/>
      <c r="HS66" s="257"/>
      <c r="HT66" s="257"/>
      <c r="HU66" s="257"/>
      <c r="HV66" s="257"/>
      <c r="HW66" s="257"/>
      <c r="HX66" s="257"/>
      <c r="HY66" s="257"/>
      <c r="HZ66" s="257"/>
      <c r="IA66" s="257"/>
      <c r="IB66" s="257"/>
      <c r="IC66" s="257"/>
      <c r="ID66" s="257"/>
      <c r="IE66" s="257"/>
      <c r="IF66" s="257"/>
      <c r="IG66" s="257"/>
      <c r="IH66" s="257"/>
      <c r="II66" s="257"/>
      <c r="IJ66" s="257"/>
      <c r="IK66" s="257"/>
      <c r="IL66" s="257"/>
      <c r="IM66" s="257"/>
      <c r="IN66" s="257"/>
      <c r="IO66" s="257"/>
      <c r="IP66" s="257"/>
      <c r="IQ66" s="257"/>
      <c r="IR66" s="257"/>
      <c r="IS66" s="257"/>
      <c r="IT66" s="257"/>
      <c r="IU66" s="257"/>
      <c r="IV66" s="257"/>
    </row>
    <row r="67" spans="5:256" ht="13.5" thickBot="1" x14ac:dyDescent="0.25">
      <c r="E67" s="354"/>
      <c r="F67" s="246">
        <v>11800000</v>
      </c>
      <c r="G67" s="247">
        <f t="shared" si="51"/>
        <v>6.67</v>
      </c>
      <c r="H67" s="248">
        <f t="shared" si="52"/>
        <v>6.72</v>
      </c>
      <c r="I67" s="249">
        <f t="shared" si="0"/>
        <v>6.77</v>
      </c>
      <c r="J67" s="324">
        <f t="shared" si="1"/>
        <v>6.83</v>
      </c>
      <c r="K67" s="325">
        <f t="shared" si="2"/>
        <v>6.88</v>
      </c>
      <c r="L67" s="248">
        <f t="shared" si="3"/>
        <v>6.94</v>
      </c>
      <c r="M67" s="249">
        <f t="shared" si="4"/>
        <v>6.83</v>
      </c>
      <c r="N67" s="248">
        <f t="shared" si="5"/>
        <v>7.04</v>
      </c>
      <c r="O67" s="249">
        <f t="shared" si="6"/>
        <v>7.15</v>
      </c>
      <c r="P67" s="248">
        <f t="shared" si="7"/>
        <v>7.15</v>
      </c>
      <c r="Q67" s="249">
        <f t="shared" si="8"/>
        <v>7.2</v>
      </c>
      <c r="R67" s="248">
        <f t="shared" si="9"/>
        <v>7.26</v>
      </c>
      <c r="S67" s="249">
        <f t="shared" si="10"/>
        <v>7.31</v>
      </c>
      <c r="T67" s="324">
        <f t="shared" si="11"/>
        <v>7.36</v>
      </c>
      <c r="U67" s="325">
        <f t="shared" si="12"/>
        <v>7.42</v>
      </c>
      <c r="V67" s="248">
        <f t="shared" si="13"/>
        <v>7.47</v>
      </c>
      <c r="W67" s="249">
        <f t="shared" si="14"/>
        <v>7.52</v>
      </c>
      <c r="X67" s="252">
        <f t="shared" si="15"/>
        <v>7.58</v>
      </c>
      <c r="Y67" s="249">
        <f t="shared" si="16"/>
        <v>7.63</v>
      </c>
      <c r="Z67" s="248">
        <f t="shared" si="17"/>
        <v>7.68</v>
      </c>
      <c r="AA67" s="249">
        <f t="shared" si="18"/>
        <v>7.74</v>
      </c>
      <c r="AB67" s="248">
        <f t="shared" si="19"/>
        <v>7.79</v>
      </c>
      <c r="AC67" s="249">
        <f t="shared" si="20"/>
        <v>7.84</v>
      </c>
      <c r="AD67" s="324">
        <f t="shared" si="21"/>
        <v>7.9</v>
      </c>
      <c r="AE67" s="325">
        <f t="shared" si="22"/>
        <v>7.95</v>
      </c>
      <c r="AF67" s="248">
        <f t="shared" si="23"/>
        <v>8</v>
      </c>
      <c r="AG67" s="249">
        <f t="shared" si="24"/>
        <v>8.06</v>
      </c>
      <c r="AH67" s="248">
        <f t="shared" si="25"/>
        <v>8.11</v>
      </c>
      <c r="AI67" s="249">
        <f t="shared" si="26"/>
        <v>8.16</v>
      </c>
      <c r="AJ67" s="248">
        <f t="shared" si="27"/>
        <v>8.2200000000000006</v>
      </c>
      <c r="AK67" s="249">
        <f t="shared" si="28"/>
        <v>8.27</v>
      </c>
      <c r="AL67" s="248">
        <f t="shared" si="29"/>
        <v>8.32</v>
      </c>
      <c r="AM67" s="249">
        <f t="shared" si="30"/>
        <v>8.3800000000000008</v>
      </c>
      <c r="AN67" s="324">
        <f t="shared" si="31"/>
        <v>8.43</v>
      </c>
      <c r="AO67" s="325">
        <f t="shared" si="32"/>
        <v>8.48</v>
      </c>
      <c r="AP67" s="252">
        <f t="shared" si="33"/>
        <v>8.5399999999999991</v>
      </c>
      <c r="AQ67" s="249">
        <f t="shared" si="34"/>
        <v>8.59</v>
      </c>
      <c r="AR67" s="248">
        <f t="shared" si="35"/>
        <v>8.64</v>
      </c>
      <c r="AS67" s="249">
        <f t="shared" si="36"/>
        <v>8.6999999999999993</v>
      </c>
      <c r="AT67" s="252">
        <f t="shared" si="37"/>
        <v>8.75</v>
      </c>
      <c r="AU67" s="249">
        <f t="shared" si="38"/>
        <v>8.8000000000000007</v>
      </c>
      <c r="AV67" s="248">
        <f t="shared" si="39"/>
        <v>8.86</v>
      </c>
      <c r="AW67" s="249">
        <f t="shared" si="40"/>
        <v>8.91</v>
      </c>
      <c r="AX67" s="324">
        <f t="shared" si="41"/>
        <v>8.9600000000000009</v>
      </c>
      <c r="AY67" s="325">
        <f t="shared" si="42"/>
        <v>9.02</v>
      </c>
      <c r="AZ67" s="248">
        <f t="shared" si="43"/>
        <v>9.07</v>
      </c>
      <c r="BA67" s="249">
        <f t="shared" si="44"/>
        <v>9.1199999999999992</v>
      </c>
      <c r="BB67" s="252">
        <f t="shared" si="45"/>
        <v>9.18</v>
      </c>
      <c r="BC67" s="249">
        <f t="shared" si="46"/>
        <v>9.23</v>
      </c>
      <c r="BD67" s="248">
        <f t="shared" si="47"/>
        <v>9.2799999999999994</v>
      </c>
      <c r="BE67" s="249">
        <f t="shared" si="48"/>
        <v>9.34</v>
      </c>
      <c r="BF67" s="248">
        <f t="shared" si="49"/>
        <v>9.39</v>
      </c>
      <c r="BG67" s="324"/>
      <c r="BH67" s="257"/>
      <c r="BI67" s="246">
        <v>11800000</v>
      </c>
      <c r="BJ67" s="354"/>
      <c r="BK67" s="257"/>
      <c r="BL67" s="257"/>
      <c r="BM67" s="257"/>
      <c r="BN67" s="257"/>
      <c r="BO67" s="257"/>
      <c r="BP67" s="257"/>
      <c r="BQ67" s="257"/>
      <c r="BR67" s="257"/>
      <c r="BS67" s="257"/>
      <c r="BT67" s="257"/>
      <c r="BU67" s="257"/>
      <c r="BV67" s="257"/>
      <c r="BW67" s="257"/>
      <c r="BX67" s="257"/>
      <c r="BY67" s="257"/>
      <c r="BZ67" s="257"/>
      <c r="CA67" s="257"/>
      <c r="CB67" s="257"/>
      <c r="CC67" s="257"/>
      <c r="CD67" s="257"/>
      <c r="CE67" s="257"/>
      <c r="CF67" s="257"/>
      <c r="CG67" s="257"/>
      <c r="CH67" s="257"/>
      <c r="CI67" s="257"/>
      <c r="CJ67" s="257"/>
      <c r="CK67" s="257"/>
      <c r="CL67" s="257"/>
      <c r="CM67" s="257"/>
      <c r="CN67" s="257"/>
      <c r="CO67" s="257"/>
      <c r="CP67" s="257"/>
      <c r="CQ67" s="257"/>
      <c r="CR67" s="257"/>
      <c r="CS67" s="257"/>
      <c r="CT67" s="257"/>
      <c r="CU67" s="257"/>
      <c r="CV67" s="257"/>
      <c r="CW67" s="257"/>
      <c r="CX67" s="257"/>
      <c r="CY67" s="257"/>
      <c r="CZ67" s="257"/>
      <c r="DA67" s="257"/>
      <c r="DB67" s="257"/>
      <c r="DC67" s="257"/>
      <c r="DD67" s="257"/>
      <c r="DE67" s="257"/>
      <c r="DF67" s="257"/>
      <c r="DG67" s="257"/>
      <c r="DH67" s="257"/>
      <c r="DI67" s="257"/>
      <c r="DJ67" s="257"/>
      <c r="DK67" s="257"/>
      <c r="DL67" s="257"/>
      <c r="DM67" s="257"/>
      <c r="DN67" s="257"/>
      <c r="DO67" s="257"/>
      <c r="DP67" s="257"/>
      <c r="DQ67" s="257"/>
      <c r="DR67" s="257"/>
      <c r="DS67" s="257"/>
      <c r="DT67" s="257"/>
      <c r="DU67" s="257"/>
      <c r="DV67" s="257"/>
      <c r="DW67" s="257"/>
      <c r="DX67" s="257"/>
      <c r="DY67" s="257"/>
      <c r="DZ67" s="257"/>
      <c r="EA67" s="257"/>
      <c r="EB67" s="257"/>
      <c r="EC67" s="257"/>
      <c r="ED67" s="257"/>
      <c r="EE67" s="257"/>
      <c r="EF67" s="257"/>
      <c r="EG67" s="257"/>
      <c r="EH67" s="257"/>
      <c r="EI67" s="257"/>
      <c r="EJ67" s="257"/>
      <c r="EK67" s="257"/>
      <c r="EL67" s="257"/>
      <c r="EM67" s="257"/>
      <c r="EN67" s="257"/>
      <c r="EO67" s="257"/>
      <c r="EP67" s="257"/>
      <c r="EQ67" s="257"/>
      <c r="ER67" s="257"/>
      <c r="ES67" s="257"/>
      <c r="ET67" s="257"/>
      <c r="EU67" s="257"/>
      <c r="EV67" s="257"/>
      <c r="EW67" s="257"/>
      <c r="EX67" s="257"/>
      <c r="EY67" s="257"/>
      <c r="EZ67" s="257"/>
      <c r="FA67" s="257"/>
      <c r="FB67" s="257"/>
      <c r="FC67" s="257"/>
      <c r="FD67" s="257"/>
      <c r="FE67" s="257"/>
      <c r="FF67" s="257"/>
      <c r="FG67" s="257"/>
      <c r="FH67" s="257"/>
      <c r="FI67" s="257"/>
      <c r="FJ67" s="257"/>
      <c r="FK67" s="257"/>
      <c r="FL67" s="257"/>
      <c r="FM67" s="257"/>
      <c r="FN67" s="257"/>
      <c r="FO67" s="257"/>
      <c r="FP67" s="257"/>
      <c r="FQ67" s="257"/>
      <c r="FR67" s="257"/>
      <c r="FS67" s="257"/>
      <c r="FT67" s="257"/>
      <c r="FU67" s="257"/>
      <c r="FV67" s="257"/>
      <c r="FW67" s="257"/>
      <c r="FX67" s="257"/>
      <c r="FY67" s="257"/>
      <c r="FZ67" s="257"/>
      <c r="GA67" s="257"/>
      <c r="GB67" s="257"/>
      <c r="GC67" s="257"/>
      <c r="GD67" s="257"/>
      <c r="GE67" s="257"/>
      <c r="GF67" s="257"/>
      <c r="GG67" s="257"/>
      <c r="GH67" s="257"/>
      <c r="GI67" s="257"/>
      <c r="GJ67" s="257"/>
      <c r="GK67" s="257"/>
      <c r="GL67" s="257"/>
      <c r="GM67" s="257"/>
      <c r="GN67" s="257"/>
      <c r="GO67" s="257"/>
      <c r="GP67" s="257"/>
      <c r="GQ67" s="257"/>
      <c r="GR67" s="257"/>
      <c r="GS67" s="257"/>
      <c r="GT67" s="257"/>
      <c r="GU67" s="257"/>
      <c r="GV67" s="257"/>
      <c r="GW67" s="257"/>
      <c r="GX67" s="257"/>
      <c r="GY67" s="257"/>
      <c r="GZ67" s="257"/>
      <c r="HA67" s="257"/>
      <c r="HB67" s="257"/>
      <c r="HC67" s="257"/>
      <c r="HD67" s="257"/>
      <c r="HE67" s="257"/>
      <c r="HF67" s="257"/>
      <c r="HG67" s="257"/>
      <c r="HH67" s="257"/>
      <c r="HI67" s="257"/>
      <c r="HJ67" s="257"/>
      <c r="HK67" s="257"/>
      <c r="HL67" s="257"/>
      <c r="HM67" s="257"/>
      <c r="HN67" s="257"/>
      <c r="HO67" s="257"/>
      <c r="HP67" s="257"/>
      <c r="HQ67" s="257"/>
      <c r="HR67" s="257"/>
      <c r="HS67" s="257"/>
      <c r="HT67" s="257"/>
      <c r="HU67" s="257"/>
      <c r="HV67" s="257"/>
      <c r="HW67" s="257"/>
      <c r="HX67" s="257"/>
      <c r="HY67" s="257"/>
      <c r="HZ67" s="257"/>
      <c r="IA67" s="257"/>
      <c r="IB67" s="257"/>
      <c r="IC67" s="257"/>
      <c r="ID67" s="257"/>
      <c r="IE67" s="257"/>
      <c r="IF67" s="257"/>
      <c r="IG67" s="257"/>
      <c r="IH67" s="257"/>
      <c r="II67" s="257"/>
      <c r="IJ67" s="257"/>
      <c r="IK67" s="257"/>
      <c r="IL67" s="257"/>
      <c r="IM67" s="257"/>
      <c r="IN67" s="257"/>
      <c r="IO67" s="257"/>
      <c r="IP67" s="257"/>
      <c r="IQ67" s="257"/>
      <c r="IR67" s="257"/>
      <c r="IS67" s="257"/>
      <c r="IT67" s="257"/>
      <c r="IU67" s="257"/>
      <c r="IV67" s="257"/>
    </row>
    <row r="68" spans="5:256" x14ac:dyDescent="0.2">
      <c r="E68" s="354"/>
      <c r="F68" s="226">
        <v>12000000</v>
      </c>
      <c r="G68" s="227">
        <f t="shared" si="51"/>
        <v>6.65</v>
      </c>
      <c r="H68" s="228">
        <f t="shared" si="52"/>
        <v>6.7</v>
      </c>
      <c r="I68" s="229">
        <f t="shared" si="0"/>
        <v>6.75</v>
      </c>
      <c r="J68" s="317">
        <f t="shared" si="1"/>
        <v>6.81</v>
      </c>
      <c r="K68" s="318">
        <f t="shared" si="2"/>
        <v>6.86</v>
      </c>
      <c r="L68" s="228">
        <f t="shared" si="3"/>
        <v>6.92</v>
      </c>
      <c r="M68" s="229">
        <f t="shared" si="4"/>
        <v>6.81</v>
      </c>
      <c r="N68" s="228">
        <f t="shared" si="5"/>
        <v>7.02</v>
      </c>
      <c r="O68" s="229">
        <f t="shared" si="6"/>
        <v>7.13</v>
      </c>
      <c r="P68" s="228">
        <f t="shared" si="7"/>
        <v>7.13</v>
      </c>
      <c r="Q68" s="229">
        <f t="shared" si="8"/>
        <v>7.18</v>
      </c>
      <c r="R68" s="228">
        <f t="shared" si="9"/>
        <v>7.24</v>
      </c>
      <c r="S68" s="229">
        <f t="shared" si="10"/>
        <v>7.29</v>
      </c>
      <c r="T68" s="317">
        <f t="shared" si="11"/>
        <v>7.34</v>
      </c>
      <c r="U68" s="318">
        <f t="shared" si="12"/>
        <v>7.39</v>
      </c>
      <c r="V68" s="228">
        <f t="shared" si="13"/>
        <v>7.45</v>
      </c>
      <c r="W68" s="229">
        <f t="shared" si="14"/>
        <v>7.5</v>
      </c>
      <c r="X68" s="232">
        <f t="shared" si="15"/>
        <v>7.55</v>
      </c>
      <c r="Y68" s="229">
        <f t="shared" si="16"/>
        <v>7.61</v>
      </c>
      <c r="Z68" s="228">
        <f t="shared" si="17"/>
        <v>7.66</v>
      </c>
      <c r="AA68" s="229">
        <f t="shared" si="18"/>
        <v>7.71</v>
      </c>
      <c r="AB68" s="228">
        <f t="shared" si="19"/>
        <v>7.77</v>
      </c>
      <c r="AC68" s="229">
        <f t="shared" si="20"/>
        <v>7.82</v>
      </c>
      <c r="AD68" s="317">
        <f t="shared" si="21"/>
        <v>7.87</v>
      </c>
      <c r="AE68" s="318">
        <f t="shared" si="22"/>
        <v>7.93</v>
      </c>
      <c r="AF68" s="228">
        <f t="shared" si="23"/>
        <v>7.98</v>
      </c>
      <c r="AG68" s="229">
        <f t="shared" si="24"/>
        <v>8.0299999999999994</v>
      </c>
      <c r="AH68" s="228">
        <f t="shared" si="25"/>
        <v>8.09</v>
      </c>
      <c r="AI68" s="229">
        <f t="shared" si="26"/>
        <v>8.14</v>
      </c>
      <c r="AJ68" s="228">
        <f t="shared" si="27"/>
        <v>8.19</v>
      </c>
      <c r="AK68" s="229">
        <f t="shared" si="28"/>
        <v>8.25</v>
      </c>
      <c r="AL68" s="228">
        <f t="shared" si="29"/>
        <v>8.3000000000000007</v>
      </c>
      <c r="AM68" s="229">
        <f t="shared" si="30"/>
        <v>8.35</v>
      </c>
      <c r="AN68" s="317">
        <f t="shared" si="31"/>
        <v>8.41</v>
      </c>
      <c r="AO68" s="318">
        <f t="shared" si="32"/>
        <v>8.4600000000000009</v>
      </c>
      <c r="AP68" s="232">
        <f t="shared" si="33"/>
        <v>8.51</v>
      </c>
      <c r="AQ68" s="229">
        <f t="shared" si="34"/>
        <v>8.57</v>
      </c>
      <c r="AR68" s="228">
        <f t="shared" si="35"/>
        <v>8.6199999999999992</v>
      </c>
      <c r="AS68" s="229">
        <f t="shared" si="36"/>
        <v>8.67</v>
      </c>
      <c r="AT68" s="232">
        <f t="shared" si="37"/>
        <v>8.7200000000000006</v>
      </c>
      <c r="AU68" s="229">
        <f t="shared" si="38"/>
        <v>8.7799999999999994</v>
      </c>
      <c r="AV68" s="228">
        <f t="shared" si="39"/>
        <v>8.83</v>
      </c>
      <c r="AW68" s="229">
        <f t="shared" si="40"/>
        <v>8.8800000000000008</v>
      </c>
      <c r="AX68" s="317">
        <f t="shared" si="41"/>
        <v>8.94</v>
      </c>
      <c r="AY68" s="318">
        <f t="shared" si="42"/>
        <v>8.99</v>
      </c>
      <c r="AZ68" s="228">
        <f t="shared" si="43"/>
        <v>9.0399999999999991</v>
      </c>
      <c r="BA68" s="229">
        <f t="shared" si="44"/>
        <v>9.1</v>
      </c>
      <c r="BB68" s="232">
        <f t="shared" si="45"/>
        <v>9.15</v>
      </c>
      <c r="BC68" s="229">
        <f t="shared" si="46"/>
        <v>9.1999999999999993</v>
      </c>
      <c r="BD68" s="228">
        <f t="shared" si="47"/>
        <v>9.26</v>
      </c>
      <c r="BE68" s="229">
        <f t="shared" si="48"/>
        <v>9.31</v>
      </c>
      <c r="BF68" s="228">
        <f t="shared" si="49"/>
        <v>9.36</v>
      </c>
      <c r="BG68" s="317"/>
      <c r="BH68" s="335"/>
      <c r="BI68" s="226">
        <v>12000000</v>
      </c>
      <c r="BJ68" s="354"/>
      <c r="BK68" s="257"/>
      <c r="BL68" s="257"/>
      <c r="BM68" s="257"/>
      <c r="BN68" s="257"/>
      <c r="BO68" s="257"/>
      <c r="BP68" s="257"/>
      <c r="BQ68" s="257"/>
      <c r="BR68" s="257"/>
      <c r="BS68" s="257"/>
      <c r="BT68" s="257"/>
      <c r="BU68" s="257"/>
      <c r="BV68" s="257"/>
      <c r="BW68" s="257"/>
      <c r="BX68" s="257"/>
      <c r="BY68" s="257"/>
      <c r="BZ68" s="257"/>
      <c r="CA68" s="257"/>
      <c r="CB68" s="257"/>
      <c r="CC68" s="257"/>
      <c r="CD68" s="257"/>
      <c r="CE68" s="257"/>
      <c r="CF68" s="257"/>
      <c r="CG68" s="257"/>
      <c r="CH68" s="257"/>
      <c r="CI68" s="257"/>
      <c r="CJ68" s="257"/>
      <c r="CK68" s="257"/>
      <c r="CL68" s="257"/>
      <c r="CM68" s="257"/>
      <c r="CN68" s="257"/>
      <c r="CO68" s="257"/>
      <c r="CP68" s="257"/>
      <c r="CQ68" s="257"/>
      <c r="CR68" s="257"/>
      <c r="CS68" s="257"/>
      <c r="CT68" s="257"/>
      <c r="CU68" s="257"/>
      <c r="CV68" s="257"/>
      <c r="CW68" s="257"/>
      <c r="CX68" s="257"/>
      <c r="CY68" s="257"/>
      <c r="CZ68" s="257"/>
      <c r="DA68" s="257"/>
      <c r="DB68" s="257"/>
      <c r="DC68" s="257"/>
      <c r="DD68" s="257"/>
      <c r="DE68" s="257"/>
      <c r="DF68" s="257"/>
      <c r="DG68" s="257"/>
      <c r="DH68" s="257"/>
      <c r="DI68" s="257"/>
      <c r="DJ68" s="257"/>
      <c r="DK68" s="257"/>
      <c r="DL68" s="257"/>
      <c r="DM68" s="257"/>
      <c r="DN68" s="257"/>
      <c r="DO68" s="257"/>
      <c r="DP68" s="257"/>
      <c r="DQ68" s="257"/>
      <c r="DR68" s="257"/>
      <c r="DS68" s="257"/>
      <c r="DT68" s="257"/>
      <c r="DU68" s="257"/>
      <c r="DV68" s="257"/>
      <c r="DW68" s="257"/>
      <c r="DX68" s="257"/>
      <c r="DY68" s="257"/>
      <c r="DZ68" s="257"/>
      <c r="EA68" s="257"/>
      <c r="EB68" s="257"/>
      <c r="EC68" s="257"/>
      <c r="ED68" s="257"/>
      <c r="EE68" s="257"/>
      <c r="EF68" s="257"/>
      <c r="EG68" s="257"/>
      <c r="EH68" s="257"/>
      <c r="EI68" s="257"/>
      <c r="EJ68" s="257"/>
      <c r="EK68" s="257"/>
      <c r="EL68" s="257"/>
      <c r="EM68" s="257"/>
      <c r="EN68" s="257"/>
      <c r="EO68" s="257"/>
      <c r="EP68" s="257"/>
      <c r="EQ68" s="257"/>
      <c r="ER68" s="257"/>
      <c r="ES68" s="257"/>
      <c r="ET68" s="257"/>
      <c r="EU68" s="257"/>
      <c r="EV68" s="257"/>
      <c r="EW68" s="257"/>
      <c r="EX68" s="257"/>
      <c r="EY68" s="257"/>
      <c r="EZ68" s="257"/>
      <c r="FA68" s="257"/>
      <c r="FB68" s="257"/>
      <c r="FC68" s="257"/>
      <c r="FD68" s="257"/>
      <c r="FE68" s="257"/>
      <c r="FF68" s="257"/>
      <c r="FG68" s="257"/>
      <c r="FH68" s="257"/>
      <c r="FI68" s="257"/>
      <c r="FJ68" s="257"/>
      <c r="FK68" s="257"/>
      <c r="FL68" s="257"/>
      <c r="FM68" s="257"/>
      <c r="FN68" s="257"/>
      <c r="FO68" s="257"/>
      <c r="FP68" s="257"/>
      <c r="FQ68" s="257"/>
      <c r="FR68" s="257"/>
      <c r="FS68" s="257"/>
      <c r="FT68" s="257"/>
      <c r="FU68" s="257"/>
      <c r="FV68" s="257"/>
      <c r="FW68" s="257"/>
      <c r="FX68" s="257"/>
      <c r="FY68" s="257"/>
      <c r="FZ68" s="257"/>
      <c r="GA68" s="257"/>
      <c r="GB68" s="257"/>
      <c r="GC68" s="257"/>
      <c r="GD68" s="257"/>
      <c r="GE68" s="257"/>
      <c r="GF68" s="257"/>
      <c r="GG68" s="257"/>
      <c r="GH68" s="257"/>
      <c r="GI68" s="257"/>
      <c r="GJ68" s="257"/>
      <c r="GK68" s="257"/>
      <c r="GL68" s="257"/>
      <c r="GM68" s="257"/>
      <c r="GN68" s="257"/>
      <c r="GO68" s="257"/>
      <c r="GP68" s="257"/>
      <c r="GQ68" s="257"/>
      <c r="GR68" s="257"/>
      <c r="GS68" s="257"/>
      <c r="GT68" s="257"/>
      <c r="GU68" s="257"/>
      <c r="GV68" s="257"/>
      <c r="GW68" s="257"/>
      <c r="GX68" s="257"/>
      <c r="GY68" s="257"/>
      <c r="GZ68" s="257"/>
      <c r="HA68" s="257"/>
      <c r="HB68" s="257"/>
      <c r="HC68" s="257"/>
      <c r="HD68" s="257"/>
      <c r="HE68" s="257"/>
      <c r="HF68" s="257"/>
      <c r="HG68" s="257"/>
      <c r="HH68" s="257"/>
      <c r="HI68" s="257"/>
      <c r="HJ68" s="257"/>
      <c r="HK68" s="257"/>
      <c r="HL68" s="257"/>
      <c r="HM68" s="257"/>
      <c r="HN68" s="257"/>
      <c r="HO68" s="257"/>
      <c r="HP68" s="257"/>
      <c r="HQ68" s="257"/>
      <c r="HR68" s="257"/>
      <c r="HS68" s="257"/>
      <c r="HT68" s="257"/>
      <c r="HU68" s="257"/>
      <c r="HV68" s="257"/>
      <c r="HW68" s="257"/>
      <c r="HX68" s="257"/>
      <c r="HY68" s="257"/>
      <c r="HZ68" s="257"/>
      <c r="IA68" s="257"/>
      <c r="IB68" s="257"/>
      <c r="IC68" s="257"/>
      <c r="ID68" s="257"/>
      <c r="IE68" s="257"/>
      <c r="IF68" s="257"/>
      <c r="IG68" s="257"/>
      <c r="IH68" s="257"/>
      <c r="II68" s="257"/>
      <c r="IJ68" s="257"/>
      <c r="IK68" s="257"/>
      <c r="IL68" s="257"/>
      <c r="IM68" s="257"/>
      <c r="IN68" s="257"/>
      <c r="IO68" s="257"/>
      <c r="IP68" s="257"/>
      <c r="IQ68" s="257"/>
      <c r="IR68" s="257"/>
      <c r="IS68" s="257"/>
      <c r="IT68" s="257"/>
      <c r="IU68" s="257"/>
      <c r="IV68" s="257"/>
    </row>
    <row r="69" spans="5:256" x14ac:dyDescent="0.2">
      <c r="E69" s="354"/>
      <c r="F69" s="236">
        <v>12200000</v>
      </c>
      <c r="G69" s="237">
        <f t="shared" si="51"/>
        <v>6.62</v>
      </c>
      <c r="H69" s="238">
        <f t="shared" si="52"/>
        <v>6.67</v>
      </c>
      <c r="I69" s="239">
        <f t="shared" si="0"/>
        <v>6.72</v>
      </c>
      <c r="J69" s="320">
        <f t="shared" si="1"/>
        <v>6.78</v>
      </c>
      <c r="K69" s="321">
        <f t="shared" si="2"/>
        <v>6.83</v>
      </c>
      <c r="L69" s="238">
        <f t="shared" si="3"/>
        <v>6.88</v>
      </c>
      <c r="M69" s="239">
        <f t="shared" si="4"/>
        <v>6.78</v>
      </c>
      <c r="N69" s="238">
        <f t="shared" si="5"/>
        <v>6.99</v>
      </c>
      <c r="O69" s="239">
        <f t="shared" si="6"/>
        <v>7.1</v>
      </c>
      <c r="P69" s="238">
        <f t="shared" si="7"/>
        <v>7.1</v>
      </c>
      <c r="Q69" s="239">
        <f t="shared" si="8"/>
        <v>7.15</v>
      </c>
      <c r="R69" s="238">
        <f t="shared" si="9"/>
        <v>7.2</v>
      </c>
      <c r="S69" s="239">
        <f t="shared" si="10"/>
        <v>7.26</v>
      </c>
      <c r="T69" s="320">
        <f t="shared" si="11"/>
        <v>7.31</v>
      </c>
      <c r="U69" s="321">
        <f t="shared" si="12"/>
        <v>7.36</v>
      </c>
      <c r="V69" s="238">
        <f t="shared" si="13"/>
        <v>7.41</v>
      </c>
      <c r="W69" s="239">
        <f t="shared" si="14"/>
        <v>7.47</v>
      </c>
      <c r="X69" s="242">
        <f t="shared" si="15"/>
        <v>7.52</v>
      </c>
      <c r="Y69" s="239">
        <f t="shared" si="16"/>
        <v>7.57</v>
      </c>
      <c r="Z69" s="238">
        <f t="shared" si="17"/>
        <v>7.63</v>
      </c>
      <c r="AA69" s="239">
        <f t="shared" si="18"/>
        <v>7.68</v>
      </c>
      <c r="AB69" s="238">
        <f t="shared" si="19"/>
        <v>7.73</v>
      </c>
      <c r="AC69" s="239">
        <f t="shared" si="20"/>
        <v>7.79</v>
      </c>
      <c r="AD69" s="320">
        <f t="shared" si="21"/>
        <v>7.84</v>
      </c>
      <c r="AE69" s="321">
        <f t="shared" si="22"/>
        <v>7.89</v>
      </c>
      <c r="AF69" s="238">
        <f t="shared" si="23"/>
        <v>7.94</v>
      </c>
      <c r="AG69" s="239">
        <f t="shared" si="24"/>
        <v>8</v>
      </c>
      <c r="AH69" s="238">
        <f t="shared" si="25"/>
        <v>8.0500000000000007</v>
      </c>
      <c r="AI69" s="239">
        <f t="shared" si="26"/>
        <v>8.1</v>
      </c>
      <c r="AJ69" s="238">
        <f t="shared" si="27"/>
        <v>8.16</v>
      </c>
      <c r="AK69" s="239">
        <f t="shared" si="28"/>
        <v>8.2100000000000009</v>
      </c>
      <c r="AL69" s="238">
        <f t="shared" si="29"/>
        <v>8.26</v>
      </c>
      <c r="AM69" s="239">
        <f t="shared" si="30"/>
        <v>8.31</v>
      </c>
      <c r="AN69" s="320">
        <f t="shared" si="31"/>
        <v>8.3699999999999992</v>
      </c>
      <c r="AO69" s="321">
        <f t="shared" si="32"/>
        <v>8.42</v>
      </c>
      <c r="AP69" s="242">
        <f t="shared" si="33"/>
        <v>8.4700000000000006</v>
      </c>
      <c r="AQ69" s="239">
        <f t="shared" si="34"/>
        <v>8.5299999999999994</v>
      </c>
      <c r="AR69" s="238">
        <f t="shared" si="35"/>
        <v>8.58</v>
      </c>
      <c r="AS69" s="239">
        <f t="shared" si="36"/>
        <v>8.6300000000000008</v>
      </c>
      <c r="AT69" s="242">
        <f t="shared" si="37"/>
        <v>8.69</v>
      </c>
      <c r="AU69" s="239">
        <f t="shared" si="38"/>
        <v>8.74</v>
      </c>
      <c r="AV69" s="238">
        <f t="shared" si="39"/>
        <v>8.7899999999999991</v>
      </c>
      <c r="AW69" s="239">
        <f t="shared" si="40"/>
        <v>8.84</v>
      </c>
      <c r="AX69" s="320">
        <f t="shared" si="41"/>
        <v>8.9</v>
      </c>
      <c r="AY69" s="321">
        <f t="shared" si="42"/>
        <v>8.9499999999999993</v>
      </c>
      <c r="AZ69" s="238">
        <f t="shared" si="43"/>
        <v>9</v>
      </c>
      <c r="BA69" s="239">
        <f t="shared" si="44"/>
        <v>9.06</v>
      </c>
      <c r="BB69" s="242">
        <f t="shared" si="45"/>
        <v>9.11</v>
      </c>
      <c r="BC69" s="239">
        <f t="shared" si="46"/>
        <v>9.16</v>
      </c>
      <c r="BD69" s="238">
        <f t="shared" si="47"/>
        <v>9.2200000000000006</v>
      </c>
      <c r="BE69" s="239">
        <f t="shared" si="48"/>
        <v>9.27</v>
      </c>
      <c r="BF69" s="238">
        <f t="shared" si="49"/>
        <v>9.32</v>
      </c>
      <c r="BG69" s="320"/>
      <c r="BH69" s="257"/>
      <c r="BI69" s="236">
        <v>12200000</v>
      </c>
      <c r="BJ69" s="354"/>
      <c r="BK69" s="257"/>
      <c r="BL69" s="257"/>
      <c r="BM69" s="257"/>
      <c r="BN69" s="257"/>
      <c r="BO69" s="257"/>
      <c r="BP69" s="257"/>
      <c r="BQ69" s="257"/>
      <c r="BR69" s="257"/>
      <c r="BS69" s="257"/>
      <c r="BT69" s="257"/>
      <c r="BU69" s="257"/>
      <c r="BV69" s="257"/>
      <c r="BW69" s="257"/>
      <c r="BX69" s="257"/>
      <c r="BY69" s="257"/>
      <c r="BZ69" s="257"/>
      <c r="CA69" s="257"/>
      <c r="CB69" s="257"/>
      <c r="CC69" s="257"/>
      <c r="CD69" s="257"/>
      <c r="CE69" s="257"/>
      <c r="CF69" s="257"/>
      <c r="CG69" s="257"/>
      <c r="CH69" s="257"/>
      <c r="CI69" s="257"/>
      <c r="CJ69" s="257"/>
      <c r="CK69" s="257"/>
      <c r="CL69" s="257"/>
      <c r="CM69" s="257"/>
      <c r="CN69" s="257"/>
      <c r="CO69" s="257"/>
      <c r="CP69" s="257"/>
      <c r="CQ69" s="257"/>
      <c r="CR69" s="257"/>
      <c r="CS69" s="257"/>
      <c r="CT69" s="257"/>
      <c r="CU69" s="257"/>
      <c r="CV69" s="257"/>
      <c r="CW69" s="257"/>
      <c r="CX69" s="257"/>
      <c r="CY69" s="257"/>
      <c r="CZ69" s="257"/>
      <c r="DA69" s="257"/>
      <c r="DB69" s="257"/>
      <c r="DC69" s="257"/>
      <c r="DD69" s="257"/>
      <c r="DE69" s="257"/>
      <c r="DF69" s="257"/>
      <c r="DG69" s="257"/>
      <c r="DH69" s="257"/>
      <c r="DI69" s="257"/>
      <c r="DJ69" s="257"/>
      <c r="DK69" s="257"/>
      <c r="DL69" s="257"/>
      <c r="DM69" s="257"/>
      <c r="DN69" s="257"/>
      <c r="DO69" s="257"/>
      <c r="DP69" s="257"/>
      <c r="DQ69" s="257"/>
      <c r="DR69" s="257"/>
      <c r="DS69" s="257"/>
      <c r="DT69" s="257"/>
      <c r="DU69" s="257"/>
      <c r="DV69" s="257"/>
      <c r="DW69" s="257"/>
      <c r="DX69" s="257"/>
      <c r="DY69" s="257"/>
      <c r="DZ69" s="257"/>
      <c r="EA69" s="257"/>
      <c r="EB69" s="257"/>
      <c r="EC69" s="257"/>
      <c r="ED69" s="257"/>
      <c r="EE69" s="257"/>
      <c r="EF69" s="257"/>
      <c r="EG69" s="257"/>
      <c r="EH69" s="257"/>
      <c r="EI69" s="257"/>
      <c r="EJ69" s="257"/>
      <c r="EK69" s="257"/>
      <c r="EL69" s="257"/>
      <c r="EM69" s="257"/>
      <c r="EN69" s="257"/>
      <c r="EO69" s="257"/>
      <c r="EP69" s="257"/>
      <c r="EQ69" s="257"/>
      <c r="ER69" s="257"/>
      <c r="ES69" s="257"/>
      <c r="ET69" s="257"/>
      <c r="EU69" s="257"/>
      <c r="EV69" s="257"/>
      <c r="EW69" s="257"/>
      <c r="EX69" s="257"/>
      <c r="EY69" s="257"/>
      <c r="EZ69" s="257"/>
      <c r="FA69" s="257"/>
      <c r="FB69" s="257"/>
      <c r="FC69" s="257"/>
      <c r="FD69" s="257"/>
      <c r="FE69" s="257"/>
      <c r="FF69" s="257"/>
      <c r="FG69" s="257"/>
      <c r="FH69" s="257"/>
      <c r="FI69" s="257"/>
      <c r="FJ69" s="257"/>
      <c r="FK69" s="257"/>
      <c r="FL69" s="257"/>
      <c r="FM69" s="257"/>
      <c r="FN69" s="257"/>
      <c r="FO69" s="257"/>
      <c r="FP69" s="257"/>
      <c r="FQ69" s="257"/>
      <c r="FR69" s="257"/>
      <c r="FS69" s="257"/>
      <c r="FT69" s="257"/>
      <c r="FU69" s="257"/>
      <c r="FV69" s="257"/>
      <c r="FW69" s="257"/>
      <c r="FX69" s="257"/>
      <c r="FY69" s="257"/>
      <c r="FZ69" s="257"/>
      <c r="GA69" s="257"/>
      <c r="GB69" s="257"/>
      <c r="GC69" s="257"/>
      <c r="GD69" s="257"/>
      <c r="GE69" s="257"/>
      <c r="GF69" s="257"/>
      <c r="GG69" s="257"/>
      <c r="GH69" s="257"/>
      <c r="GI69" s="257"/>
      <c r="GJ69" s="257"/>
      <c r="GK69" s="257"/>
      <c r="GL69" s="257"/>
      <c r="GM69" s="257"/>
      <c r="GN69" s="257"/>
      <c r="GO69" s="257"/>
      <c r="GP69" s="257"/>
      <c r="GQ69" s="257"/>
      <c r="GR69" s="257"/>
      <c r="GS69" s="257"/>
      <c r="GT69" s="257"/>
      <c r="GU69" s="257"/>
      <c r="GV69" s="257"/>
      <c r="GW69" s="257"/>
      <c r="GX69" s="257"/>
      <c r="GY69" s="257"/>
      <c r="GZ69" s="257"/>
      <c r="HA69" s="257"/>
      <c r="HB69" s="257"/>
      <c r="HC69" s="257"/>
      <c r="HD69" s="257"/>
      <c r="HE69" s="257"/>
      <c r="HF69" s="257"/>
      <c r="HG69" s="257"/>
      <c r="HH69" s="257"/>
      <c r="HI69" s="257"/>
      <c r="HJ69" s="257"/>
      <c r="HK69" s="257"/>
      <c r="HL69" s="257"/>
      <c r="HM69" s="257"/>
      <c r="HN69" s="257"/>
      <c r="HO69" s="257"/>
      <c r="HP69" s="257"/>
      <c r="HQ69" s="257"/>
      <c r="HR69" s="257"/>
      <c r="HS69" s="257"/>
      <c r="HT69" s="257"/>
      <c r="HU69" s="257"/>
      <c r="HV69" s="257"/>
      <c r="HW69" s="257"/>
      <c r="HX69" s="257"/>
      <c r="HY69" s="257"/>
      <c r="HZ69" s="257"/>
      <c r="IA69" s="257"/>
      <c r="IB69" s="257"/>
      <c r="IC69" s="257"/>
      <c r="ID69" s="257"/>
      <c r="IE69" s="257"/>
      <c r="IF69" s="257"/>
      <c r="IG69" s="257"/>
      <c r="IH69" s="257"/>
      <c r="II69" s="257"/>
      <c r="IJ69" s="257"/>
      <c r="IK69" s="257"/>
      <c r="IL69" s="257"/>
      <c r="IM69" s="257"/>
      <c r="IN69" s="257"/>
      <c r="IO69" s="257"/>
      <c r="IP69" s="257"/>
      <c r="IQ69" s="257"/>
      <c r="IR69" s="257"/>
      <c r="IS69" s="257"/>
      <c r="IT69" s="257"/>
      <c r="IU69" s="257"/>
      <c r="IV69" s="257"/>
    </row>
    <row r="70" spans="5:256" x14ac:dyDescent="0.2">
      <c r="E70" s="354"/>
      <c r="F70" s="245">
        <v>12400000</v>
      </c>
      <c r="G70" s="237">
        <f t="shared" si="51"/>
        <v>6.6</v>
      </c>
      <c r="H70" s="238">
        <f t="shared" si="52"/>
        <v>6.65</v>
      </c>
      <c r="I70" s="239">
        <f t="shared" si="0"/>
        <v>6.7</v>
      </c>
      <c r="J70" s="320">
        <f t="shared" si="1"/>
        <v>6.76</v>
      </c>
      <c r="K70" s="321">
        <f t="shared" si="2"/>
        <v>6.81</v>
      </c>
      <c r="L70" s="238">
        <f t="shared" si="3"/>
        <v>6.86</v>
      </c>
      <c r="M70" s="239">
        <f t="shared" si="4"/>
        <v>6.76</v>
      </c>
      <c r="N70" s="238">
        <f t="shared" si="5"/>
        <v>6.97</v>
      </c>
      <c r="O70" s="239">
        <f t="shared" si="6"/>
        <v>7.08</v>
      </c>
      <c r="P70" s="238">
        <f t="shared" si="7"/>
        <v>7.08</v>
      </c>
      <c r="Q70" s="239">
        <f t="shared" si="8"/>
        <v>7.13</v>
      </c>
      <c r="R70" s="238">
        <f t="shared" si="9"/>
        <v>7.18</v>
      </c>
      <c r="S70" s="239">
        <f t="shared" si="10"/>
        <v>7.23</v>
      </c>
      <c r="T70" s="320">
        <f t="shared" si="11"/>
        <v>7.29</v>
      </c>
      <c r="U70" s="321">
        <f t="shared" si="12"/>
        <v>7.34</v>
      </c>
      <c r="V70" s="238">
        <f t="shared" si="13"/>
        <v>7.39</v>
      </c>
      <c r="W70" s="239">
        <f t="shared" si="14"/>
        <v>7.44</v>
      </c>
      <c r="X70" s="242">
        <f t="shared" si="15"/>
        <v>7.5</v>
      </c>
      <c r="Y70" s="239">
        <f t="shared" si="16"/>
        <v>7.55</v>
      </c>
      <c r="Z70" s="238">
        <f t="shared" si="17"/>
        <v>7.6</v>
      </c>
      <c r="AA70" s="239">
        <f t="shared" si="18"/>
        <v>7.66</v>
      </c>
      <c r="AB70" s="238">
        <f t="shared" si="19"/>
        <v>7.71</v>
      </c>
      <c r="AC70" s="239">
        <f t="shared" si="20"/>
        <v>7.76</v>
      </c>
      <c r="AD70" s="320">
        <f t="shared" si="21"/>
        <v>7.81</v>
      </c>
      <c r="AE70" s="321">
        <f t="shared" si="22"/>
        <v>7.87</v>
      </c>
      <c r="AF70" s="238">
        <f t="shared" si="23"/>
        <v>7.92</v>
      </c>
      <c r="AG70" s="239">
        <f t="shared" si="24"/>
        <v>7.97</v>
      </c>
      <c r="AH70" s="238">
        <f t="shared" si="25"/>
        <v>8.0299999999999994</v>
      </c>
      <c r="AI70" s="239">
        <f t="shared" si="26"/>
        <v>8.08</v>
      </c>
      <c r="AJ70" s="238">
        <f t="shared" si="27"/>
        <v>8.1300000000000008</v>
      </c>
      <c r="AK70" s="239">
        <f t="shared" si="28"/>
        <v>8.18</v>
      </c>
      <c r="AL70" s="238">
        <f t="shared" si="29"/>
        <v>8.24</v>
      </c>
      <c r="AM70" s="239">
        <f t="shared" si="30"/>
        <v>8.2899999999999991</v>
      </c>
      <c r="AN70" s="320">
        <f t="shared" si="31"/>
        <v>8.34</v>
      </c>
      <c r="AO70" s="321">
        <f t="shared" si="32"/>
        <v>8.4</v>
      </c>
      <c r="AP70" s="242">
        <f t="shared" si="33"/>
        <v>8.4499999999999993</v>
      </c>
      <c r="AQ70" s="239">
        <f t="shared" si="34"/>
        <v>8.5</v>
      </c>
      <c r="AR70" s="238">
        <f t="shared" si="35"/>
        <v>8.5500000000000007</v>
      </c>
      <c r="AS70" s="239">
        <f t="shared" si="36"/>
        <v>8.61</v>
      </c>
      <c r="AT70" s="242">
        <f t="shared" si="37"/>
        <v>8.66</v>
      </c>
      <c r="AU70" s="239">
        <f t="shared" si="38"/>
        <v>8.7100000000000009</v>
      </c>
      <c r="AV70" s="238">
        <f t="shared" si="39"/>
        <v>8.76</v>
      </c>
      <c r="AW70" s="239">
        <f t="shared" si="40"/>
        <v>8.82</v>
      </c>
      <c r="AX70" s="320">
        <f t="shared" si="41"/>
        <v>8.8699999999999992</v>
      </c>
      <c r="AY70" s="321">
        <f t="shared" si="42"/>
        <v>8.92</v>
      </c>
      <c r="AZ70" s="238">
        <f t="shared" si="43"/>
        <v>8.98</v>
      </c>
      <c r="BA70" s="239">
        <f t="shared" si="44"/>
        <v>9.0299999999999994</v>
      </c>
      <c r="BB70" s="242">
        <f t="shared" si="45"/>
        <v>9.08</v>
      </c>
      <c r="BC70" s="239">
        <f t="shared" si="46"/>
        <v>9.1300000000000008</v>
      </c>
      <c r="BD70" s="238">
        <f t="shared" si="47"/>
        <v>9.19</v>
      </c>
      <c r="BE70" s="239">
        <f t="shared" si="48"/>
        <v>9.24</v>
      </c>
      <c r="BF70" s="238">
        <f t="shared" si="49"/>
        <v>9.2899999999999991</v>
      </c>
      <c r="BG70" s="320"/>
      <c r="BH70" s="257"/>
      <c r="BI70" s="245">
        <v>12400000</v>
      </c>
      <c r="BJ70" s="354"/>
      <c r="BK70" s="257"/>
      <c r="BL70" s="257"/>
      <c r="BM70" s="257"/>
      <c r="BN70" s="257"/>
      <c r="BO70" s="257"/>
      <c r="BP70" s="257"/>
      <c r="BQ70" s="257"/>
      <c r="BR70" s="257"/>
      <c r="BS70" s="257"/>
      <c r="BT70" s="257"/>
      <c r="BU70" s="257"/>
      <c r="BV70" s="257"/>
      <c r="BW70" s="257"/>
      <c r="BX70" s="257"/>
      <c r="BY70" s="257"/>
      <c r="BZ70" s="257"/>
      <c r="CA70" s="257"/>
      <c r="CB70" s="257"/>
      <c r="CC70" s="257"/>
      <c r="CD70" s="257"/>
      <c r="CE70" s="257"/>
      <c r="CF70" s="257"/>
      <c r="CG70" s="257"/>
      <c r="CH70" s="257"/>
      <c r="CI70" s="257"/>
      <c r="CJ70" s="257"/>
      <c r="CK70" s="257"/>
      <c r="CL70" s="257"/>
      <c r="CM70" s="257"/>
      <c r="CN70" s="257"/>
      <c r="CO70" s="257"/>
      <c r="CP70" s="257"/>
      <c r="CQ70" s="257"/>
      <c r="CR70" s="257"/>
      <c r="CS70" s="257"/>
      <c r="CT70" s="257"/>
      <c r="CU70" s="257"/>
      <c r="CV70" s="257"/>
      <c r="CW70" s="257"/>
      <c r="CX70" s="257"/>
      <c r="CY70" s="257"/>
      <c r="CZ70" s="257"/>
      <c r="DA70" s="257"/>
      <c r="DB70" s="257"/>
      <c r="DC70" s="257"/>
      <c r="DD70" s="257"/>
      <c r="DE70" s="257"/>
      <c r="DF70" s="257"/>
      <c r="DG70" s="257"/>
      <c r="DH70" s="257"/>
      <c r="DI70" s="257"/>
      <c r="DJ70" s="257"/>
      <c r="DK70" s="257"/>
      <c r="DL70" s="257"/>
      <c r="DM70" s="257"/>
      <c r="DN70" s="257"/>
      <c r="DO70" s="257"/>
      <c r="DP70" s="257"/>
      <c r="DQ70" s="257"/>
      <c r="DR70" s="257"/>
      <c r="DS70" s="257"/>
      <c r="DT70" s="257"/>
      <c r="DU70" s="257"/>
      <c r="DV70" s="257"/>
      <c r="DW70" s="257"/>
      <c r="DX70" s="257"/>
      <c r="DY70" s="257"/>
      <c r="DZ70" s="257"/>
      <c r="EA70" s="257"/>
      <c r="EB70" s="257"/>
      <c r="EC70" s="257"/>
      <c r="ED70" s="257"/>
      <c r="EE70" s="257"/>
      <c r="EF70" s="257"/>
      <c r="EG70" s="257"/>
      <c r="EH70" s="257"/>
      <c r="EI70" s="257"/>
      <c r="EJ70" s="257"/>
      <c r="EK70" s="257"/>
      <c r="EL70" s="257"/>
      <c r="EM70" s="257"/>
      <c r="EN70" s="257"/>
      <c r="EO70" s="257"/>
      <c r="EP70" s="257"/>
      <c r="EQ70" s="257"/>
      <c r="ER70" s="257"/>
      <c r="ES70" s="257"/>
      <c r="ET70" s="257"/>
      <c r="EU70" s="257"/>
      <c r="EV70" s="257"/>
      <c r="EW70" s="257"/>
      <c r="EX70" s="257"/>
      <c r="EY70" s="257"/>
      <c r="EZ70" s="257"/>
      <c r="FA70" s="257"/>
      <c r="FB70" s="257"/>
      <c r="FC70" s="257"/>
      <c r="FD70" s="257"/>
      <c r="FE70" s="257"/>
      <c r="FF70" s="257"/>
      <c r="FG70" s="257"/>
      <c r="FH70" s="257"/>
      <c r="FI70" s="257"/>
      <c r="FJ70" s="257"/>
      <c r="FK70" s="257"/>
      <c r="FL70" s="257"/>
      <c r="FM70" s="257"/>
      <c r="FN70" s="257"/>
      <c r="FO70" s="257"/>
      <c r="FP70" s="257"/>
      <c r="FQ70" s="257"/>
      <c r="FR70" s="257"/>
      <c r="FS70" s="257"/>
      <c r="FT70" s="257"/>
      <c r="FU70" s="257"/>
      <c r="FV70" s="257"/>
      <c r="FW70" s="257"/>
      <c r="FX70" s="257"/>
      <c r="FY70" s="257"/>
      <c r="FZ70" s="257"/>
      <c r="GA70" s="257"/>
      <c r="GB70" s="257"/>
      <c r="GC70" s="257"/>
      <c r="GD70" s="257"/>
      <c r="GE70" s="257"/>
      <c r="GF70" s="257"/>
      <c r="GG70" s="257"/>
      <c r="GH70" s="257"/>
      <c r="GI70" s="257"/>
      <c r="GJ70" s="257"/>
      <c r="GK70" s="257"/>
      <c r="GL70" s="257"/>
      <c r="GM70" s="257"/>
      <c r="GN70" s="257"/>
      <c r="GO70" s="257"/>
      <c r="GP70" s="257"/>
      <c r="GQ70" s="257"/>
      <c r="GR70" s="257"/>
      <c r="GS70" s="257"/>
      <c r="GT70" s="257"/>
      <c r="GU70" s="257"/>
      <c r="GV70" s="257"/>
      <c r="GW70" s="257"/>
      <c r="GX70" s="257"/>
      <c r="GY70" s="257"/>
      <c r="GZ70" s="257"/>
      <c r="HA70" s="257"/>
      <c r="HB70" s="257"/>
      <c r="HC70" s="257"/>
      <c r="HD70" s="257"/>
      <c r="HE70" s="257"/>
      <c r="HF70" s="257"/>
      <c r="HG70" s="257"/>
      <c r="HH70" s="257"/>
      <c r="HI70" s="257"/>
      <c r="HJ70" s="257"/>
      <c r="HK70" s="257"/>
      <c r="HL70" s="257"/>
      <c r="HM70" s="257"/>
      <c r="HN70" s="257"/>
      <c r="HO70" s="257"/>
      <c r="HP70" s="257"/>
      <c r="HQ70" s="257"/>
      <c r="HR70" s="257"/>
      <c r="HS70" s="257"/>
      <c r="HT70" s="257"/>
      <c r="HU70" s="257"/>
      <c r="HV70" s="257"/>
      <c r="HW70" s="257"/>
      <c r="HX70" s="257"/>
      <c r="HY70" s="257"/>
      <c r="HZ70" s="257"/>
      <c r="IA70" s="257"/>
      <c r="IB70" s="257"/>
      <c r="IC70" s="257"/>
      <c r="ID70" s="257"/>
      <c r="IE70" s="257"/>
      <c r="IF70" s="257"/>
      <c r="IG70" s="257"/>
      <c r="IH70" s="257"/>
      <c r="II70" s="257"/>
      <c r="IJ70" s="257"/>
      <c r="IK70" s="257"/>
      <c r="IL70" s="257"/>
      <c r="IM70" s="257"/>
      <c r="IN70" s="257"/>
      <c r="IO70" s="257"/>
      <c r="IP70" s="257"/>
      <c r="IQ70" s="257"/>
      <c r="IR70" s="257"/>
      <c r="IS70" s="257"/>
      <c r="IT70" s="257"/>
      <c r="IU70" s="257"/>
      <c r="IV70" s="257"/>
    </row>
    <row r="71" spans="5:256" x14ac:dyDescent="0.2">
      <c r="E71" s="354"/>
      <c r="F71" s="236">
        <v>12600000</v>
      </c>
      <c r="G71" s="237">
        <f t="shared" si="51"/>
        <v>6.58</v>
      </c>
      <c r="H71" s="238">
        <f t="shared" si="52"/>
        <v>6.63</v>
      </c>
      <c r="I71" s="239">
        <f t="shared" si="0"/>
        <v>6.68</v>
      </c>
      <c r="J71" s="320">
        <f t="shared" si="1"/>
        <v>6.74</v>
      </c>
      <c r="K71" s="321">
        <f t="shared" si="2"/>
        <v>6.79</v>
      </c>
      <c r="L71" s="238">
        <f t="shared" si="3"/>
        <v>6.84</v>
      </c>
      <c r="M71" s="239">
        <f t="shared" si="4"/>
        <v>6.74</v>
      </c>
      <c r="N71" s="238">
        <f t="shared" si="5"/>
        <v>6.95</v>
      </c>
      <c r="O71" s="239">
        <f t="shared" si="6"/>
        <v>7.05</v>
      </c>
      <c r="P71" s="238">
        <f t="shared" si="7"/>
        <v>7.05</v>
      </c>
      <c r="Q71" s="239">
        <f t="shared" si="8"/>
        <v>7.11</v>
      </c>
      <c r="R71" s="238">
        <f t="shared" si="9"/>
        <v>7.16</v>
      </c>
      <c r="S71" s="239">
        <f t="shared" si="10"/>
        <v>7.21</v>
      </c>
      <c r="T71" s="320">
        <f t="shared" si="11"/>
        <v>7.26</v>
      </c>
      <c r="U71" s="321">
        <f t="shared" si="12"/>
        <v>7.32</v>
      </c>
      <c r="V71" s="238">
        <f t="shared" si="13"/>
        <v>7.37</v>
      </c>
      <c r="W71" s="239">
        <f t="shared" si="14"/>
        <v>7.42</v>
      </c>
      <c r="X71" s="242">
        <f t="shared" si="15"/>
        <v>7.47</v>
      </c>
      <c r="Y71" s="239">
        <f t="shared" si="16"/>
        <v>7.53</v>
      </c>
      <c r="Z71" s="238">
        <f t="shared" si="17"/>
        <v>7.58</v>
      </c>
      <c r="AA71" s="239">
        <f t="shared" si="18"/>
        <v>7.63</v>
      </c>
      <c r="AB71" s="238">
        <f t="shared" si="19"/>
        <v>7.69</v>
      </c>
      <c r="AC71" s="239">
        <f t="shared" si="20"/>
        <v>7.74</v>
      </c>
      <c r="AD71" s="320">
        <f t="shared" si="21"/>
        <v>7.79</v>
      </c>
      <c r="AE71" s="321">
        <f t="shared" si="22"/>
        <v>7.84</v>
      </c>
      <c r="AF71" s="238">
        <f t="shared" si="23"/>
        <v>7.9</v>
      </c>
      <c r="AG71" s="239">
        <f t="shared" si="24"/>
        <v>7.95</v>
      </c>
      <c r="AH71" s="238">
        <f t="shared" si="25"/>
        <v>8</v>
      </c>
      <c r="AI71" s="239">
        <f t="shared" si="26"/>
        <v>8.0500000000000007</v>
      </c>
      <c r="AJ71" s="238">
        <f t="shared" si="27"/>
        <v>8.11</v>
      </c>
      <c r="AK71" s="239">
        <f t="shared" si="28"/>
        <v>8.16</v>
      </c>
      <c r="AL71" s="238">
        <f t="shared" si="29"/>
        <v>8.2100000000000009</v>
      </c>
      <c r="AM71" s="239">
        <f t="shared" si="30"/>
        <v>8.26</v>
      </c>
      <c r="AN71" s="320">
        <f t="shared" si="31"/>
        <v>8.32</v>
      </c>
      <c r="AO71" s="321">
        <f t="shared" si="32"/>
        <v>8.3699999999999992</v>
      </c>
      <c r="AP71" s="242">
        <f t="shared" si="33"/>
        <v>8.42</v>
      </c>
      <c r="AQ71" s="239">
        <f t="shared" si="34"/>
        <v>8.48</v>
      </c>
      <c r="AR71" s="238">
        <f t="shared" si="35"/>
        <v>8.5299999999999994</v>
      </c>
      <c r="AS71" s="239">
        <f t="shared" si="36"/>
        <v>8.58</v>
      </c>
      <c r="AT71" s="242">
        <f t="shared" si="37"/>
        <v>8.6300000000000008</v>
      </c>
      <c r="AU71" s="239">
        <f t="shared" si="38"/>
        <v>8.69</v>
      </c>
      <c r="AV71" s="238">
        <f t="shared" si="39"/>
        <v>8.74</v>
      </c>
      <c r="AW71" s="239">
        <f t="shared" si="40"/>
        <v>8.7899999999999991</v>
      </c>
      <c r="AX71" s="320">
        <f t="shared" si="41"/>
        <v>8.84</v>
      </c>
      <c r="AY71" s="321">
        <f t="shared" si="42"/>
        <v>8.9</v>
      </c>
      <c r="AZ71" s="238">
        <f t="shared" si="43"/>
        <v>8.9499999999999993</v>
      </c>
      <c r="BA71" s="239">
        <f t="shared" si="44"/>
        <v>9</v>
      </c>
      <c r="BB71" s="242">
        <f t="shared" si="45"/>
        <v>9.0500000000000007</v>
      </c>
      <c r="BC71" s="239">
        <f t="shared" si="46"/>
        <v>9.11</v>
      </c>
      <c r="BD71" s="238">
        <f t="shared" si="47"/>
        <v>9.16</v>
      </c>
      <c r="BE71" s="239">
        <f t="shared" si="48"/>
        <v>9.2100000000000009</v>
      </c>
      <c r="BF71" s="238">
        <f t="shared" si="49"/>
        <v>9.26</v>
      </c>
      <c r="BG71" s="320"/>
      <c r="BH71" s="257"/>
      <c r="BI71" s="236">
        <v>12600000</v>
      </c>
      <c r="BJ71" s="354"/>
      <c r="BK71" s="257"/>
      <c r="BL71" s="257"/>
      <c r="BM71" s="257"/>
      <c r="BN71" s="257"/>
      <c r="BO71" s="257"/>
      <c r="BP71" s="257"/>
      <c r="BQ71" s="257"/>
      <c r="BR71" s="257"/>
      <c r="BS71" s="257"/>
      <c r="BT71" s="257"/>
      <c r="BU71" s="257"/>
      <c r="BV71" s="257"/>
      <c r="BW71" s="257"/>
      <c r="BX71" s="257"/>
      <c r="BY71" s="257"/>
      <c r="BZ71" s="257"/>
      <c r="CA71" s="257"/>
      <c r="CB71" s="257"/>
      <c r="CC71" s="257"/>
      <c r="CD71" s="257"/>
      <c r="CE71" s="257"/>
      <c r="CF71" s="257"/>
      <c r="CG71" s="257"/>
      <c r="CH71" s="257"/>
      <c r="CI71" s="257"/>
      <c r="CJ71" s="257"/>
      <c r="CK71" s="257"/>
      <c r="CL71" s="257"/>
      <c r="CM71" s="257"/>
      <c r="CN71" s="257"/>
      <c r="CO71" s="257"/>
      <c r="CP71" s="257"/>
      <c r="CQ71" s="257"/>
      <c r="CR71" s="257"/>
      <c r="CS71" s="257"/>
      <c r="CT71" s="257"/>
      <c r="CU71" s="257"/>
      <c r="CV71" s="257"/>
      <c r="CW71" s="257"/>
      <c r="CX71" s="257"/>
      <c r="CY71" s="257"/>
      <c r="CZ71" s="257"/>
      <c r="DA71" s="257"/>
      <c r="DB71" s="257"/>
      <c r="DC71" s="257"/>
      <c r="DD71" s="257"/>
      <c r="DE71" s="257"/>
      <c r="DF71" s="257"/>
      <c r="DG71" s="257"/>
      <c r="DH71" s="257"/>
      <c r="DI71" s="257"/>
      <c r="DJ71" s="257"/>
      <c r="DK71" s="257"/>
      <c r="DL71" s="257"/>
      <c r="DM71" s="257"/>
      <c r="DN71" s="257"/>
      <c r="DO71" s="257"/>
      <c r="DP71" s="257"/>
      <c r="DQ71" s="257"/>
      <c r="DR71" s="257"/>
      <c r="DS71" s="257"/>
      <c r="DT71" s="257"/>
      <c r="DU71" s="257"/>
      <c r="DV71" s="257"/>
      <c r="DW71" s="257"/>
      <c r="DX71" s="257"/>
      <c r="DY71" s="257"/>
      <c r="DZ71" s="257"/>
      <c r="EA71" s="257"/>
      <c r="EB71" s="257"/>
      <c r="EC71" s="257"/>
      <c r="ED71" s="257"/>
      <c r="EE71" s="257"/>
      <c r="EF71" s="257"/>
      <c r="EG71" s="257"/>
      <c r="EH71" s="257"/>
      <c r="EI71" s="257"/>
      <c r="EJ71" s="257"/>
      <c r="EK71" s="257"/>
      <c r="EL71" s="257"/>
      <c r="EM71" s="257"/>
      <c r="EN71" s="257"/>
      <c r="EO71" s="257"/>
      <c r="EP71" s="257"/>
      <c r="EQ71" s="257"/>
      <c r="ER71" s="257"/>
      <c r="ES71" s="257"/>
      <c r="ET71" s="257"/>
      <c r="EU71" s="257"/>
      <c r="EV71" s="257"/>
      <c r="EW71" s="257"/>
      <c r="EX71" s="257"/>
      <c r="EY71" s="257"/>
      <c r="EZ71" s="257"/>
      <c r="FA71" s="257"/>
      <c r="FB71" s="257"/>
      <c r="FC71" s="257"/>
      <c r="FD71" s="257"/>
      <c r="FE71" s="257"/>
      <c r="FF71" s="257"/>
      <c r="FG71" s="257"/>
      <c r="FH71" s="257"/>
      <c r="FI71" s="257"/>
      <c r="FJ71" s="257"/>
      <c r="FK71" s="257"/>
      <c r="FL71" s="257"/>
      <c r="FM71" s="257"/>
      <c r="FN71" s="257"/>
      <c r="FO71" s="257"/>
      <c r="FP71" s="257"/>
      <c r="FQ71" s="257"/>
      <c r="FR71" s="257"/>
      <c r="FS71" s="257"/>
      <c r="FT71" s="257"/>
      <c r="FU71" s="257"/>
      <c r="FV71" s="257"/>
      <c r="FW71" s="257"/>
      <c r="FX71" s="257"/>
      <c r="FY71" s="257"/>
      <c r="FZ71" s="257"/>
      <c r="GA71" s="257"/>
      <c r="GB71" s="257"/>
      <c r="GC71" s="257"/>
      <c r="GD71" s="257"/>
      <c r="GE71" s="257"/>
      <c r="GF71" s="257"/>
      <c r="GG71" s="257"/>
      <c r="GH71" s="257"/>
      <c r="GI71" s="257"/>
      <c r="GJ71" s="257"/>
      <c r="GK71" s="257"/>
      <c r="GL71" s="257"/>
      <c r="GM71" s="257"/>
      <c r="GN71" s="257"/>
      <c r="GO71" s="257"/>
      <c r="GP71" s="257"/>
      <c r="GQ71" s="257"/>
      <c r="GR71" s="257"/>
      <c r="GS71" s="257"/>
      <c r="GT71" s="257"/>
      <c r="GU71" s="257"/>
      <c r="GV71" s="257"/>
      <c r="GW71" s="257"/>
      <c r="GX71" s="257"/>
      <c r="GY71" s="257"/>
      <c r="GZ71" s="257"/>
      <c r="HA71" s="257"/>
      <c r="HB71" s="257"/>
      <c r="HC71" s="257"/>
      <c r="HD71" s="257"/>
      <c r="HE71" s="257"/>
      <c r="HF71" s="257"/>
      <c r="HG71" s="257"/>
      <c r="HH71" s="257"/>
      <c r="HI71" s="257"/>
      <c r="HJ71" s="257"/>
      <c r="HK71" s="257"/>
      <c r="HL71" s="257"/>
      <c r="HM71" s="257"/>
      <c r="HN71" s="257"/>
      <c r="HO71" s="257"/>
      <c r="HP71" s="257"/>
      <c r="HQ71" s="257"/>
      <c r="HR71" s="257"/>
      <c r="HS71" s="257"/>
      <c r="HT71" s="257"/>
      <c r="HU71" s="257"/>
      <c r="HV71" s="257"/>
      <c r="HW71" s="257"/>
      <c r="HX71" s="257"/>
      <c r="HY71" s="257"/>
      <c r="HZ71" s="257"/>
      <c r="IA71" s="257"/>
      <c r="IB71" s="257"/>
      <c r="IC71" s="257"/>
      <c r="ID71" s="257"/>
      <c r="IE71" s="257"/>
      <c r="IF71" s="257"/>
      <c r="IG71" s="257"/>
      <c r="IH71" s="257"/>
      <c r="II71" s="257"/>
      <c r="IJ71" s="257"/>
      <c r="IK71" s="257"/>
      <c r="IL71" s="257"/>
      <c r="IM71" s="257"/>
      <c r="IN71" s="257"/>
      <c r="IO71" s="257"/>
      <c r="IP71" s="257"/>
      <c r="IQ71" s="257"/>
      <c r="IR71" s="257"/>
      <c r="IS71" s="257"/>
      <c r="IT71" s="257"/>
      <c r="IU71" s="257"/>
      <c r="IV71" s="257"/>
    </row>
    <row r="72" spans="5:256" x14ac:dyDescent="0.2">
      <c r="E72" s="354"/>
      <c r="F72" s="245">
        <v>12800000</v>
      </c>
      <c r="G72" s="237">
        <f t="shared" si="51"/>
        <v>6.55</v>
      </c>
      <c r="H72" s="238">
        <f t="shared" si="52"/>
        <v>6.6</v>
      </c>
      <c r="I72" s="239">
        <f t="shared" si="0"/>
        <v>6.65</v>
      </c>
      <c r="J72" s="320">
        <f t="shared" si="1"/>
        <v>6.71</v>
      </c>
      <c r="K72" s="321">
        <f t="shared" si="2"/>
        <v>6.76</v>
      </c>
      <c r="L72" s="238">
        <f t="shared" si="3"/>
        <v>6.81</v>
      </c>
      <c r="M72" s="239">
        <f t="shared" si="4"/>
        <v>6.71</v>
      </c>
      <c r="N72" s="238">
        <f t="shared" si="5"/>
        <v>6.92</v>
      </c>
      <c r="O72" s="239">
        <f t="shared" si="6"/>
        <v>7.02</v>
      </c>
      <c r="P72" s="238">
        <f t="shared" si="7"/>
        <v>7.02</v>
      </c>
      <c r="Q72" s="239">
        <f t="shared" si="8"/>
        <v>7.07</v>
      </c>
      <c r="R72" s="238">
        <f t="shared" si="9"/>
        <v>7.13</v>
      </c>
      <c r="S72" s="239">
        <f t="shared" si="10"/>
        <v>7.18</v>
      </c>
      <c r="T72" s="320">
        <f t="shared" si="11"/>
        <v>7.23</v>
      </c>
      <c r="U72" s="321">
        <f t="shared" si="12"/>
        <v>7.28</v>
      </c>
      <c r="V72" s="238">
        <f t="shared" si="13"/>
        <v>7.34</v>
      </c>
      <c r="W72" s="239">
        <f t="shared" si="14"/>
        <v>7.39</v>
      </c>
      <c r="X72" s="242">
        <f t="shared" si="15"/>
        <v>7.44</v>
      </c>
      <c r="Y72" s="239">
        <f t="shared" si="16"/>
        <v>7.49</v>
      </c>
      <c r="Z72" s="238">
        <f t="shared" si="17"/>
        <v>7.55</v>
      </c>
      <c r="AA72" s="239">
        <f t="shared" si="18"/>
        <v>7.6</v>
      </c>
      <c r="AB72" s="238">
        <f t="shared" si="19"/>
        <v>7.65</v>
      </c>
      <c r="AC72" s="239">
        <f t="shared" si="20"/>
        <v>7.7</v>
      </c>
      <c r="AD72" s="320">
        <f t="shared" si="21"/>
        <v>7.76</v>
      </c>
      <c r="AE72" s="321">
        <f t="shared" si="22"/>
        <v>7.81</v>
      </c>
      <c r="AF72" s="238">
        <f t="shared" si="23"/>
        <v>7.86</v>
      </c>
      <c r="AG72" s="239">
        <f t="shared" si="24"/>
        <v>7.91</v>
      </c>
      <c r="AH72" s="238">
        <f t="shared" si="25"/>
        <v>7.96</v>
      </c>
      <c r="AI72" s="239">
        <f t="shared" si="26"/>
        <v>8.02</v>
      </c>
      <c r="AJ72" s="238">
        <f t="shared" si="27"/>
        <v>8.07</v>
      </c>
      <c r="AK72" s="239">
        <f t="shared" si="28"/>
        <v>8.1199999999999992</v>
      </c>
      <c r="AL72" s="238">
        <f t="shared" si="29"/>
        <v>8.17</v>
      </c>
      <c r="AM72" s="239">
        <f t="shared" si="30"/>
        <v>8.23</v>
      </c>
      <c r="AN72" s="320">
        <f t="shared" si="31"/>
        <v>8.2799999999999994</v>
      </c>
      <c r="AO72" s="321">
        <f t="shared" si="32"/>
        <v>8.33</v>
      </c>
      <c r="AP72" s="242">
        <f t="shared" si="33"/>
        <v>8.3800000000000008</v>
      </c>
      <c r="AQ72" s="239">
        <f t="shared" si="34"/>
        <v>8.44</v>
      </c>
      <c r="AR72" s="238">
        <f t="shared" si="35"/>
        <v>8.49</v>
      </c>
      <c r="AS72" s="239">
        <f t="shared" si="36"/>
        <v>8.5399999999999991</v>
      </c>
      <c r="AT72" s="242">
        <f t="shared" si="37"/>
        <v>8.59</v>
      </c>
      <c r="AU72" s="239">
        <f t="shared" si="38"/>
        <v>8.65</v>
      </c>
      <c r="AV72" s="238">
        <f t="shared" si="39"/>
        <v>8.6999999999999993</v>
      </c>
      <c r="AW72" s="239">
        <f t="shared" si="40"/>
        <v>8.75</v>
      </c>
      <c r="AX72" s="320">
        <f t="shared" si="41"/>
        <v>8.8000000000000007</v>
      </c>
      <c r="AY72" s="321">
        <f t="shared" si="42"/>
        <v>8.86</v>
      </c>
      <c r="AZ72" s="238">
        <f t="shared" si="43"/>
        <v>8.91</v>
      </c>
      <c r="BA72" s="239">
        <f t="shared" si="44"/>
        <v>8.9600000000000009</v>
      </c>
      <c r="BB72" s="242">
        <f t="shared" si="45"/>
        <v>9.01</v>
      </c>
      <c r="BC72" s="239">
        <f t="shared" si="46"/>
        <v>9.07</v>
      </c>
      <c r="BD72" s="238">
        <f t="shared" si="47"/>
        <v>9.1199999999999992</v>
      </c>
      <c r="BE72" s="239">
        <f t="shared" si="48"/>
        <v>9.17</v>
      </c>
      <c r="BF72" s="238">
        <f t="shared" si="49"/>
        <v>9.2200000000000006</v>
      </c>
      <c r="BG72" s="320"/>
      <c r="BH72" s="257"/>
      <c r="BI72" s="245">
        <v>12800000</v>
      </c>
      <c r="BJ72" s="354"/>
      <c r="BK72" s="257"/>
      <c r="BL72" s="257"/>
      <c r="BM72" s="257"/>
      <c r="BN72" s="257"/>
      <c r="BO72" s="257"/>
      <c r="BP72" s="257"/>
      <c r="BQ72" s="257"/>
      <c r="BR72" s="257"/>
      <c r="BS72" s="257"/>
      <c r="BT72" s="257"/>
      <c r="BU72" s="257"/>
      <c r="BV72" s="257"/>
      <c r="BW72" s="257"/>
      <c r="BX72" s="257"/>
      <c r="BY72" s="257"/>
      <c r="BZ72" s="257"/>
      <c r="CA72" s="257"/>
      <c r="CB72" s="257"/>
      <c r="CC72" s="257"/>
      <c r="CD72" s="257"/>
      <c r="CE72" s="257"/>
      <c r="CF72" s="257"/>
      <c r="CG72" s="257"/>
      <c r="CH72" s="257"/>
      <c r="CI72" s="257"/>
      <c r="CJ72" s="257"/>
      <c r="CK72" s="257"/>
      <c r="CL72" s="257"/>
      <c r="CM72" s="257"/>
      <c r="CN72" s="257"/>
      <c r="CO72" s="257"/>
      <c r="CP72" s="257"/>
      <c r="CQ72" s="257"/>
      <c r="CR72" s="257"/>
      <c r="CS72" s="257"/>
      <c r="CT72" s="257"/>
      <c r="CU72" s="257"/>
      <c r="CV72" s="257"/>
      <c r="CW72" s="257"/>
      <c r="CX72" s="257"/>
      <c r="CY72" s="257"/>
      <c r="CZ72" s="257"/>
      <c r="DA72" s="257"/>
      <c r="DB72" s="257"/>
      <c r="DC72" s="257"/>
      <c r="DD72" s="257"/>
      <c r="DE72" s="257"/>
      <c r="DF72" s="257"/>
      <c r="DG72" s="257"/>
      <c r="DH72" s="257"/>
      <c r="DI72" s="257"/>
      <c r="DJ72" s="257"/>
      <c r="DK72" s="257"/>
      <c r="DL72" s="257"/>
      <c r="DM72" s="257"/>
      <c r="DN72" s="257"/>
      <c r="DO72" s="257"/>
      <c r="DP72" s="257"/>
      <c r="DQ72" s="257"/>
      <c r="DR72" s="257"/>
      <c r="DS72" s="257"/>
      <c r="DT72" s="257"/>
      <c r="DU72" s="257"/>
      <c r="DV72" s="257"/>
      <c r="DW72" s="257"/>
      <c r="DX72" s="257"/>
      <c r="DY72" s="257"/>
      <c r="DZ72" s="257"/>
      <c r="EA72" s="257"/>
      <c r="EB72" s="257"/>
      <c r="EC72" s="257"/>
      <c r="ED72" s="257"/>
      <c r="EE72" s="257"/>
      <c r="EF72" s="257"/>
      <c r="EG72" s="257"/>
      <c r="EH72" s="257"/>
      <c r="EI72" s="257"/>
      <c r="EJ72" s="257"/>
      <c r="EK72" s="257"/>
      <c r="EL72" s="257"/>
      <c r="EM72" s="257"/>
      <c r="EN72" s="257"/>
      <c r="EO72" s="257"/>
      <c r="EP72" s="257"/>
      <c r="EQ72" s="257"/>
      <c r="ER72" s="257"/>
      <c r="ES72" s="257"/>
      <c r="ET72" s="257"/>
      <c r="EU72" s="257"/>
      <c r="EV72" s="257"/>
      <c r="EW72" s="257"/>
      <c r="EX72" s="257"/>
      <c r="EY72" s="257"/>
      <c r="EZ72" s="257"/>
      <c r="FA72" s="257"/>
      <c r="FB72" s="257"/>
      <c r="FC72" s="257"/>
      <c r="FD72" s="257"/>
      <c r="FE72" s="257"/>
      <c r="FF72" s="257"/>
      <c r="FG72" s="257"/>
      <c r="FH72" s="257"/>
      <c r="FI72" s="257"/>
      <c r="FJ72" s="257"/>
      <c r="FK72" s="257"/>
      <c r="FL72" s="257"/>
      <c r="FM72" s="257"/>
      <c r="FN72" s="257"/>
      <c r="FO72" s="257"/>
      <c r="FP72" s="257"/>
      <c r="FQ72" s="257"/>
      <c r="FR72" s="257"/>
      <c r="FS72" s="257"/>
      <c r="FT72" s="257"/>
      <c r="FU72" s="257"/>
      <c r="FV72" s="257"/>
      <c r="FW72" s="257"/>
      <c r="FX72" s="257"/>
      <c r="FY72" s="257"/>
      <c r="FZ72" s="257"/>
      <c r="GA72" s="257"/>
      <c r="GB72" s="257"/>
      <c r="GC72" s="257"/>
      <c r="GD72" s="257"/>
      <c r="GE72" s="257"/>
      <c r="GF72" s="257"/>
      <c r="GG72" s="257"/>
      <c r="GH72" s="257"/>
      <c r="GI72" s="257"/>
      <c r="GJ72" s="257"/>
      <c r="GK72" s="257"/>
      <c r="GL72" s="257"/>
      <c r="GM72" s="257"/>
      <c r="GN72" s="257"/>
      <c r="GO72" s="257"/>
      <c r="GP72" s="257"/>
      <c r="GQ72" s="257"/>
      <c r="GR72" s="257"/>
      <c r="GS72" s="257"/>
      <c r="GT72" s="257"/>
      <c r="GU72" s="257"/>
      <c r="GV72" s="257"/>
      <c r="GW72" s="257"/>
      <c r="GX72" s="257"/>
      <c r="GY72" s="257"/>
      <c r="GZ72" s="257"/>
      <c r="HA72" s="257"/>
      <c r="HB72" s="257"/>
      <c r="HC72" s="257"/>
      <c r="HD72" s="257"/>
      <c r="HE72" s="257"/>
      <c r="HF72" s="257"/>
      <c r="HG72" s="257"/>
      <c r="HH72" s="257"/>
      <c r="HI72" s="257"/>
      <c r="HJ72" s="257"/>
      <c r="HK72" s="257"/>
      <c r="HL72" s="257"/>
      <c r="HM72" s="257"/>
      <c r="HN72" s="257"/>
      <c r="HO72" s="257"/>
      <c r="HP72" s="257"/>
      <c r="HQ72" s="257"/>
      <c r="HR72" s="257"/>
      <c r="HS72" s="257"/>
      <c r="HT72" s="257"/>
      <c r="HU72" s="257"/>
      <c r="HV72" s="257"/>
      <c r="HW72" s="257"/>
      <c r="HX72" s="257"/>
      <c r="HY72" s="257"/>
      <c r="HZ72" s="257"/>
      <c r="IA72" s="257"/>
      <c r="IB72" s="257"/>
      <c r="IC72" s="257"/>
      <c r="ID72" s="257"/>
      <c r="IE72" s="257"/>
      <c r="IF72" s="257"/>
      <c r="IG72" s="257"/>
      <c r="IH72" s="257"/>
      <c r="II72" s="257"/>
      <c r="IJ72" s="257"/>
      <c r="IK72" s="257"/>
      <c r="IL72" s="257"/>
      <c r="IM72" s="257"/>
      <c r="IN72" s="257"/>
      <c r="IO72" s="257"/>
      <c r="IP72" s="257"/>
      <c r="IQ72" s="257"/>
      <c r="IR72" s="257"/>
      <c r="IS72" s="257"/>
      <c r="IT72" s="257"/>
      <c r="IU72" s="257"/>
      <c r="IV72" s="257"/>
    </row>
    <row r="73" spans="5:256" ht="13.5" thickBot="1" x14ac:dyDescent="0.25">
      <c r="E73" s="355"/>
      <c r="F73" s="305">
        <v>13000000</v>
      </c>
      <c r="G73" s="267">
        <f t="shared" si="51"/>
        <v>6.53</v>
      </c>
      <c r="H73" s="268">
        <f t="shared" si="52"/>
        <v>6.58</v>
      </c>
      <c r="I73" s="269">
        <f t="shared" si="0"/>
        <v>6.63</v>
      </c>
      <c r="J73" s="327">
        <f t="shared" si="1"/>
        <v>6.69</v>
      </c>
      <c r="K73" s="328">
        <f t="shared" si="2"/>
        <v>6.74</v>
      </c>
      <c r="L73" s="268">
        <f t="shared" si="3"/>
        <v>6.79</v>
      </c>
      <c r="M73" s="269">
        <f t="shared" si="4"/>
        <v>6.69</v>
      </c>
      <c r="N73" s="268">
        <f t="shared" si="5"/>
        <v>6.9</v>
      </c>
      <c r="O73" s="269">
        <f t="shared" si="6"/>
        <v>7</v>
      </c>
      <c r="P73" s="268">
        <f t="shared" si="7"/>
        <v>7</v>
      </c>
      <c r="Q73" s="269">
        <f t="shared" si="8"/>
        <v>7.05</v>
      </c>
      <c r="R73" s="268">
        <f t="shared" si="9"/>
        <v>7.1</v>
      </c>
      <c r="S73" s="269">
        <f t="shared" si="10"/>
        <v>7.16</v>
      </c>
      <c r="T73" s="327">
        <f t="shared" si="11"/>
        <v>7.21</v>
      </c>
      <c r="U73" s="328">
        <f t="shared" si="12"/>
        <v>7.26</v>
      </c>
      <c r="V73" s="268">
        <f t="shared" si="13"/>
        <v>7.31</v>
      </c>
      <c r="W73" s="269">
        <f t="shared" si="14"/>
        <v>7.37</v>
      </c>
      <c r="X73" s="272">
        <f t="shared" si="15"/>
        <v>7.42</v>
      </c>
      <c r="Y73" s="269">
        <f t="shared" si="16"/>
        <v>7.47</v>
      </c>
      <c r="Z73" s="268">
        <f t="shared" si="17"/>
        <v>7.52</v>
      </c>
      <c r="AA73" s="269">
        <f t="shared" si="18"/>
        <v>7.57</v>
      </c>
      <c r="AB73" s="268">
        <f t="shared" si="19"/>
        <v>7.63</v>
      </c>
      <c r="AC73" s="269">
        <f t="shared" si="20"/>
        <v>7.68</v>
      </c>
      <c r="AD73" s="327">
        <f t="shared" si="21"/>
        <v>7.73</v>
      </c>
      <c r="AE73" s="328">
        <f t="shared" si="22"/>
        <v>7.78</v>
      </c>
      <c r="AF73" s="268">
        <f t="shared" si="23"/>
        <v>7.84</v>
      </c>
      <c r="AG73" s="269">
        <f t="shared" si="24"/>
        <v>7.89</v>
      </c>
      <c r="AH73" s="268">
        <f t="shared" si="25"/>
        <v>7.94</v>
      </c>
      <c r="AI73" s="269">
        <f t="shared" si="26"/>
        <v>7.99</v>
      </c>
      <c r="AJ73" s="268">
        <f t="shared" si="27"/>
        <v>8.0399999999999991</v>
      </c>
      <c r="AK73" s="269">
        <f t="shared" si="28"/>
        <v>8.1</v>
      </c>
      <c r="AL73" s="268">
        <f t="shared" si="29"/>
        <v>8.15</v>
      </c>
      <c r="AM73" s="269">
        <f t="shared" si="30"/>
        <v>8.1999999999999993</v>
      </c>
      <c r="AN73" s="327">
        <f t="shared" si="31"/>
        <v>8.25</v>
      </c>
      <c r="AO73" s="328">
        <f t="shared" si="32"/>
        <v>8.31</v>
      </c>
      <c r="AP73" s="272">
        <f t="shared" si="33"/>
        <v>8.36</v>
      </c>
      <c r="AQ73" s="269">
        <f t="shared" si="34"/>
        <v>8.41</v>
      </c>
      <c r="AR73" s="268">
        <f t="shared" si="35"/>
        <v>8.4600000000000009</v>
      </c>
      <c r="AS73" s="269">
        <f t="shared" si="36"/>
        <v>8.52</v>
      </c>
      <c r="AT73" s="272">
        <f t="shared" si="37"/>
        <v>8.57</v>
      </c>
      <c r="AU73" s="269">
        <f t="shared" si="38"/>
        <v>8.6199999999999992</v>
      </c>
      <c r="AV73" s="268">
        <f t="shared" si="39"/>
        <v>8.67</v>
      </c>
      <c r="AW73" s="269">
        <f t="shared" si="40"/>
        <v>8.7200000000000006</v>
      </c>
      <c r="AX73" s="327">
        <f t="shared" si="41"/>
        <v>8.7799999999999994</v>
      </c>
      <c r="AY73" s="328">
        <f t="shared" si="42"/>
        <v>8.83</v>
      </c>
      <c r="AZ73" s="268">
        <f t="shared" si="43"/>
        <v>8.8800000000000008</v>
      </c>
      <c r="BA73" s="269">
        <f t="shared" si="44"/>
        <v>8.93</v>
      </c>
      <c r="BB73" s="272">
        <f t="shared" si="45"/>
        <v>8.99</v>
      </c>
      <c r="BC73" s="269">
        <f t="shared" si="46"/>
        <v>9.0399999999999991</v>
      </c>
      <c r="BD73" s="268">
        <f t="shared" si="47"/>
        <v>9.09</v>
      </c>
      <c r="BE73" s="269">
        <f t="shared" si="48"/>
        <v>9.14</v>
      </c>
      <c r="BF73" s="268">
        <f t="shared" si="49"/>
        <v>9.19</v>
      </c>
      <c r="BG73" s="336"/>
      <c r="BI73" s="305">
        <v>13000000</v>
      </c>
      <c r="BJ73" s="355"/>
    </row>
    <row r="74" spans="5:256" ht="19.5" thickBot="1" x14ac:dyDescent="0.4">
      <c r="E74" s="273"/>
      <c r="G74" s="365" t="s">
        <v>104</v>
      </c>
      <c r="H74" s="366"/>
      <c r="I74" s="366"/>
      <c r="J74" s="281"/>
      <c r="K74" s="281"/>
      <c r="L74" s="281"/>
      <c r="M74" s="281"/>
      <c r="N74" s="282"/>
      <c r="O74" s="282"/>
      <c r="P74" s="282"/>
      <c r="Q74" s="282"/>
      <c r="R74" s="282"/>
      <c r="S74" s="282"/>
      <c r="T74" s="282"/>
      <c r="U74" s="282"/>
      <c r="V74" s="282"/>
      <c r="W74" s="282"/>
      <c r="X74" s="282"/>
      <c r="Y74" s="282"/>
      <c r="Z74" s="282"/>
      <c r="AA74" s="282"/>
      <c r="AB74" s="282"/>
      <c r="AC74" s="282"/>
      <c r="AD74" s="282"/>
      <c r="AE74" s="282"/>
      <c r="AF74" s="282"/>
      <c r="AG74" s="282"/>
      <c r="AH74" s="282"/>
      <c r="AI74" s="282"/>
      <c r="AJ74" s="282"/>
      <c r="AK74" s="282"/>
      <c r="AL74" s="282"/>
      <c r="AM74" s="282"/>
      <c r="AN74" s="282"/>
      <c r="AO74" s="282"/>
      <c r="AP74" s="282"/>
      <c r="AQ74" s="282"/>
      <c r="AR74" s="282"/>
      <c r="AS74" s="282"/>
      <c r="AT74" s="282"/>
      <c r="AU74" s="282"/>
      <c r="AV74" s="282"/>
      <c r="AW74" s="282"/>
      <c r="AX74" s="282"/>
      <c r="AY74" s="282"/>
      <c r="AZ74" s="282"/>
      <c r="BA74" s="282"/>
      <c r="BB74" s="282"/>
      <c r="BC74" s="282"/>
      <c r="BD74" s="282"/>
      <c r="BE74" s="282"/>
      <c r="BF74" s="282"/>
      <c r="BG74" s="332"/>
    </row>
    <row r="75" spans="5:256" x14ac:dyDescent="0.2">
      <c r="E75" s="273"/>
    </row>
    <row r="77" spans="5:256" x14ac:dyDescent="0.2">
      <c r="G77" s="257"/>
      <c r="H77" s="257"/>
      <c r="I77" s="257"/>
      <c r="J77" s="257"/>
      <c r="K77" s="257"/>
      <c r="L77" s="257"/>
      <c r="M77" s="257"/>
      <c r="N77" s="257"/>
      <c r="O77" s="257"/>
    </row>
  </sheetData>
  <sheetProtection password="D2DC" sheet="1"/>
  <mergeCells count="6">
    <mergeCell ref="A61:C61"/>
    <mergeCell ref="G74:I74"/>
    <mergeCell ref="F1:G2"/>
    <mergeCell ref="AY1:BN1"/>
    <mergeCell ref="E6:E73"/>
    <mergeCell ref="BJ6:BJ73"/>
  </mergeCells>
  <pageMargins left="0.98425196850393704" right="0.98425196850393704" top="0.74803149606299213" bottom="0.55118110236220474" header="0.31496062992125984" footer="0.31496062992125984"/>
  <pageSetup paperSize="9" scale="74" pageOrder="overThenDown" orientation="portrait" r:id="rId1"/>
  <headerFooter>
    <oddHeader>&amp;L&amp;"Arial,Fett"&amp;K01+039Angebot Wasserwirtschaft (Planung + Örtliche Bauaufsicht)&amp;"Arial,Standard"
nach VM.ED.2014&amp;R&amp;"Arial,Standard"&amp;K01+039Version 1
Stand: 12.02.2020</oddHeader>
    <oddFooter>&amp;L&amp;"Arial,Fett"&amp;K01+046LM.VM.2014&amp;"Arial,Standard"  |  Wasserwirtschaft  |  &amp;A | Angebotsformular&amp;R&amp;"Arial,Standard"&amp;K01+046&amp;P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56"/>
  <sheetViews>
    <sheetView workbookViewId="0"/>
  </sheetViews>
  <sheetFormatPr baseColWidth="10" defaultColWidth="11.42578125" defaultRowHeight="15" x14ac:dyDescent="0.25"/>
  <cols>
    <col min="1" max="1" width="82.5703125" style="178" customWidth="1"/>
    <col min="2" max="2" width="10.7109375" style="172" customWidth="1"/>
    <col min="3" max="16384" width="11.42578125" style="170"/>
  </cols>
  <sheetData>
    <row r="1" spans="1:5" s="168" customFormat="1" ht="16.5" thickBot="1" x14ac:dyDescent="0.3">
      <c r="A1" s="176" t="s">
        <v>44</v>
      </c>
      <c r="B1" s="167" t="s">
        <v>45</v>
      </c>
    </row>
    <row r="2" spans="1:5" customFormat="1" ht="24.95" customHeight="1" x14ac:dyDescent="0.25">
      <c r="A2" s="177" t="s">
        <v>46</v>
      </c>
      <c r="B2" s="169"/>
    </row>
    <row r="3" spans="1:5" ht="15" customHeight="1" x14ac:dyDescent="0.25">
      <c r="A3" s="173" t="s">
        <v>47</v>
      </c>
      <c r="B3" s="171" t="s">
        <v>48</v>
      </c>
    </row>
    <row r="4" spans="1:5" ht="15" customHeight="1" x14ac:dyDescent="0.25">
      <c r="A4" s="173" t="s">
        <v>80</v>
      </c>
      <c r="B4" s="172">
        <v>28</v>
      </c>
    </row>
    <row r="5" spans="1:5" ht="15" customHeight="1" x14ac:dyDescent="0.25">
      <c r="A5" s="173" t="s">
        <v>49</v>
      </c>
      <c r="B5" s="172">
        <v>27</v>
      </c>
    </row>
    <row r="6" spans="1:5" ht="15" customHeight="1" x14ac:dyDescent="0.25">
      <c r="A6" s="173" t="s">
        <v>50</v>
      </c>
      <c r="B6" s="172">
        <v>29</v>
      </c>
    </row>
    <row r="7" spans="1:5" ht="15" customHeight="1" x14ac:dyDescent="0.25">
      <c r="A7" s="173" t="s">
        <v>51</v>
      </c>
      <c r="B7" s="172">
        <v>30</v>
      </c>
    </row>
    <row r="8" spans="1:5" ht="15" customHeight="1" x14ac:dyDescent="0.25">
      <c r="A8" s="173" t="s">
        <v>42</v>
      </c>
      <c r="B8" s="172">
        <v>35</v>
      </c>
    </row>
    <row r="9" spans="1:5" ht="15" customHeight="1" x14ac:dyDescent="0.25">
      <c r="A9" s="173" t="s">
        <v>43</v>
      </c>
      <c r="B9" s="172">
        <v>15</v>
      </c>
    </row>
    <row r="10" spans="1:5" ht="15" customHeight="1" x14ac:dyDescent="0.25">
      <c r="A10" s="173" t="s">
        <v>123</v>
      </c>
      <c r="B10" s="172">
        <v>28</v>
      </c>
    </row>
    <row r="11" spans="1:5" ht="15" customHeight="1" x14ac:dyDescent="0.25">
      <c r="A11" s="173" t="s">
        <v>124</v>
      </c>
      <c r="B11" s="172">
        <v>25</v>
      </c>
    </row>
    <row r="12" spans="1:5" ht="15" customHeight="1" x14ac:dyDescent="0.25">
      <c r="A12" s="173" t="s">
        <v>125</v>
      </c>
      <c r="B12" s="172">
        <v>30</v>
      </c>
    </row>
    <row r="13" spans="1:5" ht="15" customHeight="1" x14ac:dyDescent="0.25">
      <c r="A13" s="173" t="s">
        <v>126</v>
      </c>
      <c r="B13" s="172">
        <v>30</v>
      </c>
    </row>
    <row r="14" spans="1:5" ht="15" customHeight="1" x14ac:dyDescent="0.25">
      <c r="A14" s="173" t="s">
        <v>52</v>
      </c>
      <c r="B14" s="172">
        <v>25</v>
      </c>
    </row>
    <row r="15" spans="1:5" ht="15" customHeight="1" x14ac:dyDescent="0.25">
      <c r="A15" s="173" t="s">
        <v>127</v>
      </c>
      <c r="B15" s="172">
        <v>20</v>
      </c>
    </row>
    <row r="16" spans="1:5" ht="15" customHeight="1" x14ac:dyDescent="0.25">
      <c r="A16" s="173" t="s">
        <v>128</v>
      </c>
      <c r="B16" s="172">
        <v>30</v>
      </c>
      <c r="E16"/>
    </row>
    <row r="17" spans="1:5" customFormat="1" ht="24.95" customHeight="1" x14ac:dyDescent="0.25">
      <c r="A17" s="177" t="s">
        <v>53</v>
      </c>
      <c r="B17" s="169"/>
      <c r="E17" s="170"/>
    </row>
    <row r="18" spans="1:5" ht="15" customHeight="1" x14ac:dyDescent="0.25">
      <c r="A18" s="173" t="s">
        <v>47</v>
      </c>
      <c r="B18" s="171" t="s">
        <v>48</v>
      </c>
    </row>
    <row r="19" spans="1:5" ht="15" customHeight="1" x14ac:dyDescent="0.25">
      <c r="A19" s="173" t="s">
        <v>129</v>
      </c>
      <c r="B19" s="172">
        <v>12</v>
      </c>
    </row>
    <row r="20" spans="1:5" ht="15" customHeight="1" x14ac:dyDescent="0.25">
      <c r="A20" s="173" t="s">
        <v>54</v>
      </c>
      <c r="B20" s="172">
        <v>30</v>
      </c>
    </row>
    <row r="21" spans="1:5" ht="15" customHeight="1" x14ac:dyDescent="0.25">
      <c r="A21" s="173" t="s">
        <v>55</v>
      </c>
      <c r="B21" s="172">
        <v>35</v>
      </c>
    </row>
    <row r="22" spans="1:5" ht="15" customHeight="1" x14ac:dyDescent="0.25">
      <c r="A22" s="173" t="s">
        <v>56</v>
      </c>
      <c r="B22" s="172">
        <v>35</v>
      </c>
    </row>
    <row r="23" spans="1:5" customFormat="1" ht="24.95" customHeight="1" x14ac:dyDescent="0.25">
      <c r="A23" s="177" t="s">
        <v>57</v>
      </c>
      <c r="B23" s="169"/>
    </row>
    <row r="24" spans="1:5" ht="15" customHeight="1" x14ac:dyDescent="0.25">
      <c r="A24" s="173" t="s">
        <v>47</v>
      </c>
      <c r="B24" s="171" t="s">
        <v>48</v>
      </c>
    </row>
    <row r="25" spans="1:5" ht="15" customHeight="1" x14ac:dyDescent="0.25">
      <c r="A25" s="173" t="s">
        <v>58</v>
      </c>
      <c r="B25" s="172">
        <v>28</v>
      </c>
    </row>
    <row r="26" spans="1:5" ht="15" customHeight="1" x14ac:dyDescent="0.25">
      <c r="A26" s="173" t="s">
        <v>59</v>
      </c>
      <c r="B26" s="172">
        <v>30</v>
      </c>
    </row>
    <row r="27" spans="1:5" ht="15" customHeight="1" x14ac:dyDescent="0.25">
      <c r="A27" s="173" t="s">
        <v>60</v>
      </c>
      <c r="B27" s="172">
        <v>15</v>
      </c>
    </row>
    <row r="28" spans="1:5" ht="15" customHeight="1" x14ac:dyDescent="0.25">
      <c r="A28" s="173" t="s">
        <v>61</v>
      </c>
      <c r="B28" s="172">
        <v>17</v>
      </c>
    </row>
    <row r="29" spans="1:5" ht="15" customHeight="1" x14ac:dyDescent="0.25">
      <c r="A29" s="173" t="s">
        <v>62</v>
      </c>
      <c r="B29" s="172">
        <v>30</v>
      </c>
    </row>
    <row r="30" spans="1:5" ht="15" customHeight="1" x14ac:dyDescent="0.25">
      <c r="A30" s="173" t="s">
        <v>130</v>
      </c>
      <c r="B30" s="172">
        <v>32</v>
      </c>
    </row>
    <row r="31" spans="1:5" ht="15" customHeight="1" x14ac:dyDescent="0.25">
      <c r="A31" s="173" t="s">
        <v>63</v>
      </c>
      <c r="B31" s="172">
        <v>26</v>
      </c>
    </row>
    <row r="32" spans="1:5" ht="15" customHeight="1" x14ac:dyDescent="0.25">
      <c r="A32" s="173" t="s">
        <v>64</v>
      </c>
      <c r="B32" s="172">
        <v>30</v>
      </c>
    </row>
    <row r="33" spans="1:2" ht="15" customHeight="1" x14ac:dyDescent="0.25">
      <c r="A33" s="173" t="s">
        <v>65</v>
      </c>
      <c r="B33" s="172">
        <v>35</v>
      </c>
    </row>
    <row r="34" spans="1:2" ht="15" customHeight="1" x14ac:dyDescent="0.25">
      <c r="A34" s="173" t="s">
        <v>66</v>
      </c>
      <c r="B34" s="172">
        <v>30</v>
      </c>
    </row>
    <row r="35" spans="1:2" ht="15" customHeight="1" x14ac:dyDescent="0.25">
      <c r="A35" s="173" t="s">
        <v>67</v>
      </c>
      <c r="B35" s="172">
        <v>17</v>
      </c>
    </row>
    <row r="36" spans="1:2" customFormat="1" ht="24.95" customHeight="1" x14ac:dyDescent="0.25">
      <c r="A36" s="177" t="s">
        <v>68</v>
      </c>
      <c r="B36" s="169"/>
    </row>
    <row r="37" spans="1:2" ht="15" customHeight="1" x14ac:dyDescent="0.25">
      <c r="A37" s="173" t="s">
        <v>47</v>
      </c>
      <c r="B37" s="171" t="s">
        <v>48</v>
      </c>
    </row>
    <row r="38" spans="1:2" ht="15" customHeight="1" x14ac:dyDescent="0.25">
      <c r="A38" s="173" t="s">
        <v>131</v>
      </c>
      <c r="B38" s="172">
        <v>16</v>
      </c>
    </row>
    <row r="39" spans="1:2" ht="15" customHeight="1" x14ac:dyDescent="0.25">
      <c r="A39" s="173" t="s">
        <v>132</v>
      </c>
      <c r="B39" s="172">
        <v>21</v>
      </c>
    </row>
    <row r="40" spans="1:2" ht="15" customHeight="1" x14ac:dyDescent="0.25">
      <c r="A40" s="173" t="s">
        <v>133</v>
      </c>
      <c r="B40" s="172">
        <v>21</v>
      </c>
    </row>
    <row r="41" spans="1:2" ht="15" customHeight="1" x14ac:dyDescent="0.25">
      <c r="A41" s="173" t="s">
        <v>69</v>
      </c>
      <c r="B41" s="172">
        <v>20</v>
      </c>
    </row>
    <row r="42" spans="1:2" ht="15" customHeight="1" x14ac:dyDescent="0.25">
      <c r="A42" s="173" t="s">
        <v>70</v>
      </c>
      <c r="B42" s="172">
        <v>25</v>
      </c>
    </row>
    <row r="43" spans="1:2" ht="15" customHeight="1" x14ac:dyDescent="0.25">
      <c r="A43" s="173" t="s">
        <v>134</v>
      </c>
      <c r="B43" s="172">
        <v>28</v>
      </c>
    </row>
    <row r="44" spans="1:2" ht="15" customHeight="1" x14ac:dyDescent="0.25">
      <c r="A44" s="173" t="s">
        <v>135</v>
      </c>
      <c r="B44" s="172">
        <v>23</v>
      </c>
    </row>
    <row r="45" spans="1:2" ht="15" customHeight="1" x14ac:dyDescent="0.25">
      <c r="A45" s="173" t="s">
        <v>71</v>
      </c>
      <c r="B45" s="172">
        <v>25</v>
      </c>
    </row>
    <row r="46" spans="1:2" ht="15" customHeight="1" x14ac:dyDescent="0.25">
      <c r="A46" s="173" t="s">
        <v>136</v>
      </c>
      <c r="B46" s="172">
        <v>24</v>
      </c>
    </row>
    <row r="47" spans="1:2" ht="15" customHeight="1" x14ac:dyDescent="0.25">
      <c r="A47" s="173" t="s">
        <v>137</v>
      </c>
      <c r="B47" s="172">
        <v>18</v>
      </c>
    </row>
    <row r="48" spans="1:2" ht="15" customHeight="1" x14ac:dyDescent="0.25">
      <c r="A48" s="173" t="s">
        <v>72</v>
      </c>
      <c r="B48" s="172">
        <v>10</v>
      </c>
    </row>
    <row r="49" spans="1:2" ht="15" customHeight="1" x14ac:dyDescent="0.25">
      <c r="A49" s="173" t="s">
        <v>73</v>
      </c>
      <c r="B49" s="172">
        <v>15</v>
      </c>
    </row>
    <row r="50" spans="1:2" ht="15" customHeight="1" x14ac:dyDescent="0.25">
      <c r="A50" s="173" t="s">
        <v>74</v>
      </c>
      <c r="B50" s="172">
        <v>15</v>
      </c>
    </row>
    <row r="51" spans="1:2" ht="15" customHeight="1" x14ac:dyDescent="0.25">
      <c r="A51" s="173" t="s">
        <v>75</v>
      </c>
      <c r="B51" s="172">
        <v>15</v>
      </c>
    </row>
    <row r="52" spans="1:2" ht="15" customHeight="1" x14ac:dyDescent="0.25">
      <c r="A52" s="173" t="s">
        <v>76</v>
      </c>
      <c r="B52" s="172">
        <v>17</v>
      </c>
    </row>
    <row r="53" spans="1:2" ht="15" customHeight="1" x14ac:dyDescent="0.25">
      <c r="A53" s="173" t="s">
        <v>77</v>
      </c>
      <c r="B53" s="172">
        <v>17</v>
      </c>
    </row>
    <row r="54" spans="1:2" ht="15" customHeight="1" x14ac:dyDescent="0.25">
      <c r="A54" s="173" t="s">
        <v>138</v>
      </c>
      <c r="B54" s="172">
        <v>17</v>
      </c>
    </row>
    <row r="55" spans="1:2" ht="15" customHeight="1" x14ac:dyDescent="0.25">
      <c r="A55" s="173" t="s">
        <v>78</v>
      </c>
      <c r="B55" s="172">
        <v>20</v>
      </c>
    </row>
    <row r="56" spans="1:2" ht="15" customHeight="1" x14ac:dyDescent="0.25">
      <c r="A56" s="173" t="s">
        <v>79</v>
      </c>
      <c r="B56" s="172">
        <v>20</v>
      </c>
    </row>
  </sheetData>
  <pageMargins left="0.98425196850393704" right="0.98425196850393704" top="0.74803149606299213" bottom="0.55118110236220474" header="0.31496062992125984" footer="0.31496062992125984"/>
  <pageSetup paperSize="9" scale="74" pageOrder="overThenDown" orientation="portrait" r:id="rId1"/>
  <headerFooter>
    <oddHeader>&amp;L&amp;"Arial,Fett"&amp;K01+039Angebot Wasserwirtschaft (Planung + Örtliche Bauaufsicht)&amp;"Arial,Standard"
nach VM.ED.2014&amp;R&amp;"Arial,Standard"&amp;K01+039Version 1
Stand: 12.02.2020</oddHeader>
    <oddFooter>&amp;L&amp;"Arial,Fett"&amp;K01+046LM.VM.2014&amp;"Arial,Standard"  |  Wasserwirtschaft  |  &amp;A | Angebotsformular&amp;R&amp;"Arial,Standard"&amp;K01+046&amp;P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V68"/>
  <sheetViews>
    <sheetView topLeftCell="A17" zoomScale="70" zoomScaleNormal="70" workbookViewId="0">
      <selection activeCell="C53" sqref="C53"/>
    </sheetView>
  </sheetViews>
  <sheetFormatPr baseColWidth="10" defaultColWidth="11.42578125" defaultRowHeight="12.75" x14ac:dyDescent="0.2"/>
  <cols>
    <col min="1" max="1" width="12.5703125" style="186" customWidth="1"/>
    <col min="2" max="2" width="7.42578125" style="185" customWidth="1"/>
    <col min="3" max="4" width="9.85546875" style="185" customWidth="1"/>
    <col min="5" max="5" width="3.7109375" style="185" customWidth="1"/>
    <col min="6" max="6" width="14.5703125" style="186" customWidth="1"/>
    <col min="7" max="51" width="6.28515625" style="186" customWidth="1"/>
    <col min="52" max="56" width="6.28515625" style="186" hidden="1" customWidth="1"/>
    <col min="57" max="58" width="2" style="186" customWidth="1"/>
    <col min="59" max="59" width="11.42578125" style="186"/>
    <col min="60" max="60" width="3.7109375" style="186" customWidth="1"/>
    <col min="61" max="62" width="11.42578125" style="186"/>
    <col min="63" max="63" width="2.85546875" style="186" customWidth="1"/>
    <col min="64" max="16384" width="11.42578125" style="186"/>
  </cols>
  <sheetData>
    <row r="1" spans="1:256" ht="33" x14ac:dyDescent="0.2">
      <c r="A1" s="184" t="s">
        <v>88</v>
      </c>
      <c r="F1" s="351" t="s">
        <v>88</v>
      </c>
      <c r="AR1" s="352" t="s">
        <v>109</v>
      </c>
      <c r="AS1" s="352"/>
      <c r="AT1" s="352"/>
      <c r="AU1" s="352"/>
      <c r="AV1" s="352"/>
      <c r="AW1" s="352"/>
      <c r="AX1" s="352"/>
      <c r="AY1" s="352"/>
      <c r="AZ1" s="187"/>
      <c r="BA1" s="187"/>
    </row>
    <row r="2" spans="1:256" ht="13.5" thickBot="1" x14ac:dyDescent="0.25">
      <c r="F2" s="351"/>
      <c r="AR2" s="352"/>
      <c r="AS2" s="352"/>
      <c r="AT2" s="352"/>
      <c r="AU2" s="352"/>
      <c r="AV2" s="352"/>
      <c r="AW2" s="352"/>
      <c r="AX2" s="352"/>
      <c r="AY2" s="352"/>
    </row>
    <row r="3" spans="1:256" ht="16.5" thickBot="1" x14ac:dyDescent="0.25">
      <c r="A3" s="188" t="s">
        <v>45</v>
      </c>
      <c r="B3" s="189" t="s">
        <v>89</v>
      </c>
      <c r="C3" s="190" t="s">
        <v>90</v>
      </c>
      <c r="D3" s="191"/>
      <c r="E3" s="192"/>
      <c r="F3" s="192"/>
      <c r="G3" s="193" t="s">
        <v>85</v>
      </c>
      <c r="H3" s="194"/>
      <c r="I3" s="195"/>
      <c r="J3" s="194"/>
      <c r="K3" s="196"/>
      <c r="L3" s="196"/>
      <c r="M3" s="196"/>
      <c r="N3" s="196"/>
      <c r="O3" s="196"/>
      <c r="P3" s="196"/>
      <c r="Q3" s="196"/>
      <c r="R3" s="196"/>
      <c r="S3" s="196"/>
      <c r="T3" s="196"/>
      <c r="U3" s="196"/>
      <c r="V3" s="196"/>
      <c r="W3" s="196"/>
      <c r="X3" s="196"/>
      <c r="Y3" s="196"/>
      <c r="Z3" s="196"/>
      <c r="AA3" s="196"/>
      <c r="AB3" s="196"/>
      <c r="AC3" s="196"/>
      <c r="AD3" s="196"/>
      <c r="AE3" s="196"/>
      <c r="AF3" s="196"/>
      <c r="AG3" s="196"/>
      <c r="AH3" s="196"/>
      <c r="AI3" s="196"/>
      <c r="AJ3" s="196"/>
      <c r="AK3" s="196"/>
      <c r="AL3" s="196"/>
      <c r="AM3" s="196"/>
      <c r="AN3" s="196"/>
      <c r="AO3" s="196"/>
      <c r="AP3" s="196"/>
      <c r="AQ3" s="196"/>
      <c r="AR3" s="196"/>
      <c r="AS3" s="196"/>
      <c r="AT3" s="196"/>
      <c r="AU3" s="196"/>
      <c r="AV3" s="196"/>
      <c r="AW3" s="196"/>
      <c r="AX3" s="196"/>
      <c r="AY3" s="196"/>
      <c r="AZ3" s="197"/>
      <c r="BA3" s="198"/>
      <c r="BB3" s="198"/>
      <c r="BC3" s="198"/>
      <c r="BD3" s="192"/>
      <c r="BE3" s="199"/>
      <c r="BF3" s="192"/>
      <c r="BG3" s="192"/>
      <c r="BH3" s="192"/>
      <c r="BI3" s="192"/>
      <c r="BJ3" s="192"/>
      <c r="BK3" s="192"/>
      <c r="BL3" s="192"/>
      <c r="BM3" s="192"/>
      <c r="BN3" s="192"/>
      <c r="BO3" s="192"/>
      <c r="BP3" s="192"/>
      <c r="BQ3" s="192"/>
      <c r="BR3" s="192"/>
      <c r="BS3" s="192"/>
      <c r="BT3" s="192"/>
      <c r="BU3" s="192"/>
      <c r="BV3" s="192"/>
      <c r="BW3" s="192"/>
      <c r="BX3" s="192"/>
      <c r="BY3" s="192"/>
      <c r="BZ3" s="192"/>
      <c r="CA3" s="192"/>
      <c r="CB3" s="192"/>
      <c r="CC3" s="192"/>
      <c r="CD3" s="192"/>
      <c r="CE3" s="192"/>
      <c r="CF3" s="192"/>
      <c r="CG3" s="192"/>
      <c r="CH3" s="192"/>
      <c r="CI3" s="192"/>
      <c r="CJ3" s="192"/>
      <c r="CK3" s="192"/>
      <c r="CL3" s="192"/>
      <c r="CM3" s="192"/>
      <c r="CN3" s="192"/>
      <c r="CO3" s="192"/>
      <c r="CP3" s="192"/>
      <c r="CQ3" s="192"/>
      <c r="CR3" s="192"/>
      <c r="CS3" s="192"/>
      <c r="CT3" s="192"/>
      <c r="CU3" s="192"/>
      <c r="CV3" s="192"/>
      <c r="CW3" s="192"/>
      <c r="CX3" s="192"/>
      <c r="CY3" s="192"/>
      <c r="CZ3" s="192"/>
      <c r="DA3" s="192"/>
      <c r="DB3" s="192"/>
      <c r="DC3" s="192"/>
      <c r="DD3" s="192"/>
      <c r="DE3" s="192"/>
      <c r="DF3" s="192"/>
      <c r="DG3" s="192"/>
      <c r="DH3" s="192"/>
      <c r="DI3" s="192"/>
      <c r="DJ3" s="192"/>
      <c r="DK3" s="192"/>
      <c r="DL3" s="192"/>
      <c r="DM3" s="192"/>
      <c r="DN3" s="192"/>
      <c r="DO3" s="192"/>
      <c r="DP3" s="192"/>
      <c r="DQ3" s="192"/>
      <c r="DR3" s="192"/>
      <c r="DS3" s="192"/>
      <c r="DT3" s="192"/>
      <c r="DU3" s="192"/>
      <c r="DV3" s="192"/>
      <c r="DW3" s="192"/>
      <c r="DX3" s="192"/>
      <c r="DY3" s="192"/>
      <c r="DZ3" s="192"/>
      <c r="EA3" s="192"/>
      <c r="EB3" s="192"/>
      <c r="EC3" s="192"/>
      <c r="ED3" s="192"/>
      <c r="EE3" s="192"/>
      <c r="EF3" s="192"/>
      <c r="EG3" s="192"/>
      <c r="EH3" s="192"/>
      <c r="EI3" s="192"/>
      <c r="EJ3" s="192"/>
      <c r="EK3" s="192"/>
      <c r="EL3" s="192"/>
      <c r="EM3" s="192"/>
      <c r="EN3" s="192"/>
      <c r="EO3" s="192"/>
      <c r="EP3" s="192"/>
      <c r="EQ3" s="192"/>
      <c r="ER3" s="192"/>
      <c r="ES3" s="192"/>
      <c r="ET3" s="192"/>
      <c r="EU3" s="192"/>
      <c r="EV3" s="192"/>
      <c r="EW3" s="192"/>
      <c r="EX3" s="192"/>
      <c r="EY3" s="192"/>
      <c r="EZ3" s="192"/>
      <c r="FA3" s="192"/>
      <c r="FB3" s="192"/>
      <c r="FC3" s="192"/>
      <c r="FD3" s="192"/>
      <c r="FE3" s="192"/>
      <c r="FF3" s="192"/>
      <c r="FG3" s="192"/>
      <c r="FH3" s="192"/>
      <c r="FI3" s="192"/>
      <c r="FJ3" s="192"/>
      <c r="FK3" s="192"/>
      <c r="FL3" s="192"/>
      <c r="FM3" s="192"/>
      <c r="FN3" s="192"/>
      <c r="FO3" s="192"/>
      <c r="FP3" s="192"/>
      <c r="FQ3" s="192"/>
      <c r="FR3" s="192"/>
      <c r="FS3" s="192"/>
      <c r="FT3" s="192"/>
      <c r="FU3" s="192"/>
      <c r="FV3" s="192"/>
      <c r="FW3" s="192"/>
      <c r="FX3" s="192"/>
      <c r="FY3" s="192"/>
      <c r="FZ3" s="192"/>
      <c r="GA3" s="192"/>
      <c r="GB3" s="192"/>
      <c r="GC3" s="192"/>
      <c r="GD3" s="192"/>
      <c r="GE3" s="192"/>
      <c r="GF3" s="192"/>
      <c r="GG3" s="192"/>
      <c r="GH3" s="192"/>
      <c r="GI3" s="192"/>
      <c r="GJ3" s="192"/>
      <c r="GK3" s="192"/>
      <c r="GL3" s="192"/>
      <c r="GM3" s="192"/>
      <c r="GN3" s="192"/>
      <c r="GO3" s="192"/>
      <c r="GP3" s="192"/>
      <c r="GQ3" s="192"/>
      <c r="GR3" s="192"/>
      <c r="GS3" s="192"/>
      <c r="GT3" s="192"/>
      <c r="GU3" s="192"/>
      <c r="GV3" s="192"/>
      <c r="GW3" s="192"/>
      <c r="GX3" s="192"/>
      <c r="GY3" s="192"/>
      <c r="GZ3" s="192"/>
      <c r="HA3" s="192"/>
      <c r="HB3" s="192"/>
      <c r="HC3" s="192"/>
      <c r="HD3" s="192"/>
      <c r="HE3" s="192"/>
      <c r="HF3" s="192"/>
      <c r="HG3" s="192"/>
      <c r="HH3" s="192"/>
      <c r="HI3" s="192"/>
      <c r="HJ3" s="192"/>
      <c r="HK3" s="192"/>
      <c r="HL3" s="192"/>
      <c r="HM3" s="192"/>
      <c r="HN3" s="192"/>
      <c r="HO3" s="192"/>
      <c r="HP3" s="192"/>
      <c r="HQ3" s="192"/>
      <c r="HR3" s="192"/>
      <c r="HS3" s="192"/>
      <c r="HT3" s="192"/>
      <c r="HU3" s="192"/>
      <c r="HV3" s="192"/>
      <c r="HW3" s="192"/>
      <c r="HX3" s="192"/>
      <c r="HY3" s="192"/>
      <c r="HZ3" s="192"/>
      <c r="IA3" s="192"/>
      <c r="IB3" s="192"/>
      <c r="IC3" s="192"/>
      <c r="ID3" s="192"/>
      <c r="IE3" s="192"/>
      <c r="IF3" s="192"/>
      <c r="IG3" s="192"/>
      <c r="IH3" s="192"/>
      <c r="II3" s="192"/>
      <c r="IJ3" s="192"/>
      <c r="IK3" s="192"/>
      <c r="IL3" s="192"/>
      <c r="IM3" s="192"/>
      <c r="IN3" s="192"/>
      <c r="IO3" s="192"/>
      <c r="IP3" s="192"/>
      <c r="IQ3" s="192"/>
      <c r="IR3" s="192"/>
      <c r="IS3" s="192"/>
      <c r="IT3" s="192"/>
      <c r="IU3" s="192"/>
      <c r="IV3" s="192"/>
    </row>
    <row r="4" spans="1:256" ht="15.75" thickBot="1" x14ac:dyDescent="0.3">
      <c r="A4" s="200">
        <v>21</v>
      </c>
      <c r="B4" s="201">
        <v>1</v>
      </c>
      <c r="C4" s="202" t="s">
        <v>86</v>
      </c>
      <c r="D4" s="203"/>
      <c r="E4" s="192"/>
      <c r="F4" s="204"/>
      <c r="G4" s="205">
        <v>21</v>
      </c>
      <c r="H4" s="206">
        <v>22</v>
      </c>
      <c r="I4" s="207">
        <v>23</v>
      </c>
      <c r="J4" s="206">
        <v>24</v>
      </c>
      <c r="K4" s="207">
        <v>25</v>
      </c>
      <c r="L4" s="206">
        <v>26</v>
      </c>
      <c r="M4" s="207">
        <v>27</v>
      </c>
      <c r="N4" s="206">
        <v>28</v>
      </c>
      <c r="O4" s="208">
        <v>29</v>
      </c>
      <c r="P4" s="209">
        <v>30</v>
      </c>
      <c r="Q4" s="207">
        <v>31</v>
      </c>
      <c r="R4" s="206">
        <v>32</v>
      </c>
      <c r="S4" s="207">
        <v>33</v>
      </c>
      <c r="T4" s="206">
        <v>34</v>
      </c>
      <c r="U4" s="207">
        <v>35</v>
      </c>
      <c r="V4" s="206">
        <v>36</v>
      </c>
      <c r="W4" s="207">
        <v>37</v>
      </c>
      <c r="X4" s="206">
        <v>38</v>
      </c>
      <c r="Y4" s="208">
        <v>39</v>
      </c>
      <c r="Z4" s="209">
        <v>40</v>
      </c>
      <c r="AA4" s="207">
        <v>41</v>
      </c>
      <c r="AB4" s="206">
        <v>42</v>
      </c>
      <c r="AC4" s="207">
        <v>43</v>
      </c>
      <c r="AD4" s="206">
        <v>44</v>
      </c>
      <c r="AE4" s="207">
        <v>45</v>
      </c>
      <c r="AF4" s="206">
        <v>46</v>
      </c>
      <c r="AG4" s="207">
        <v>47</v>
      </c>
      <c r="AH4" s="206">
        <v>48</v>
      </c>
      <c r="AI4" s="208">
        <v>49</v>
      </c>
      <c r="AJ4" s="209">
        <v>50</v>
      </c>
      <c r="AK4" s="207">
        <v>51</v>
      </c>
      <c r="AL4" s="206">
        <v>52</v>
      </c>
      <c r="AM4" s="207">
        <v>53</v>
      </c>
      <c r="AN4" s="206">
        <v>54</v>
      </c>
      <c r="AO4" s="207">
        <v>55</v>
      </c>
      <c r="AP4" s="206">
        <v>56</v>
      </c>
      <c r="AQ4" s="207">
        <v>57</v>
      </c>
      <c r="AR4" s="206">
        <v>58</v>
      </c>
      <c r="AS4" s="208">
        <v>59</v>
      </c>
      <c r="AT4" s="209">
        <v>60</v>
      </c>
      <c r="AU4" s="207">
        <v>61</v>
      </c>
      <c r="AV4" s="210">
        <v>62</v>
      </c>
      <c r="AW4" s="207">
        <v>63</v>
      </c>
      <c r="AX4" s="206">
        <v>64</v>
      </c>
      <c r="AY4" s="207">
        <v>65</v>
      </c>
      <c r="AZ4" s="211">
        <v>71</v>
      </c>
      <c r="BA4" s="212">
        <v>72</v>
      </c>
      <c r="BB4" s="211">
        <v>73</v>
      </c>
      <c r="BC4" s="212">
        <v>74</v>
      </c>
      <c r="BD4" s="211">
        <v>75</v>
      </c>
      <c r="BE4" s="213"/>
    </row>
    <row r="5" spans="1:256" ht="16.5" thickBot="1" x14ac:dyDescent="0.3">
      <c r="A5" s="214">
        <v>22</v>
      </c>
      <c r="B5" s="215">
        <f>B4+C5</f>
        <v>1.008</v>
      </c>
      <c r="C5" s="202">
        <v>8.0000000000000002E-3</v>
      </c>
      <c r="D5" s="203"/>
      <c r="F5" s="216" t="s">
        <v>91</v>
      </c>
      <c r="G5" s="217">
        <v>1</v>
      </c>
      <c r="H5" s="218">
        <v>1.008</v>
      </c>
      <c r="I5" s="219">
        <v>1.016</v>
      </c>
      <c r="J5" s="218">
        <v>1.024</v>
      </c>
      <c r="K5" s="219">
        <v>1.032</v>
      </c>
      <c r="L5" s="218">
        <v>1.04</v>
      </c>
      <c r="M5" s="219">
        <v>1.048</v>
      </c>
      <c r="N5" s="218">
        <v>1.056</v>
      </c>
      <c r="O5" s="220">
        <v>1.0640000000000001</v>
      </c>
      <c r="P5" s="221">
        <v>1.0720000000000001</v>
      </c>
      <c r="Q5" s="219">
        <v>1.08</v>
      </c>
      <c r="R5" s="218">
        <v>1.0880000000000001</v>
      </c>
      <c r="S5" s="219">
        <v>1.0960000000000001</v>
      </c>
      <c r="T5" s="218">
        <v>1.1040000000000001</v>
      </c>
      <c r="U5" s="219">
        <v>1.1120000000000001</v>
      </c>
      <c r="V5" s="218">
        <v>1.1200000000000001</v>
      </c>
      <c r="W5" s="219">
        <v>1.1279999999999999</v>
      </c>
      <c r="X5" s="218">
        <v>1.1359999999999999</v>
      </c>
      <c r="Y5" s="220">
        <v>1.1439999999999999</v>
      </c>
      <c r="Z5" s="221">
        <v>1.1519999999999999</v>
      </c>
      <c r="AA5" s="219">
        <v>1.1599999999999999</v>
      </c>
      <c r="AB5" s="218">
        <v>1.1679999999999999</v>
      </c>
      <c r="AC5" s="219">
        <v>1.1759999999999999</v>
      </c>
      <c r="AD5" s="218">
        <v>1.1839999999999999</v>
      </c>
      <c r="AE5" s="219">
        <v>1.1919999999999999</v>
      </c>
      <c r="AF5" s="218">
        <v>1.2</v>
      </c>
      <c r="AG5" s="219">
        <v>1.208</v>
      </c>
      <c r="AH5" s="218">
        <v>1.216</v>
      </c>
      <c r="AI5" s="220">
        <v>1.224</v>
      </c>
      <c r="AJ5" s="221">
        <v>1.232</v>
      </c>
      <c r="AK5" s="219">
        <v>1.24</v>
      </c>
      <c r="AL5" s="218">
        <v>1.248</v>
      </c>
      <c r="AM5" s="219">
        <v>1.256</v>
      </c>
      <c r="AN5" s="218">
        <v>1.264</v>
      </c>
      <c r="AO5" s="219">
        <v>1.272</v>
      </c>
      <c r="AP5" s="218">
        <v>1.28</v>
      </c>
      <c r="AQ5" s="219">
        <v>1.288</v>
      </c>
      <c r="AR5" s="218">
        <v>1.296</v>
      </c>
      <c r="AS5" s="220">
        <v>1.304</v>
      </c>
      <c r="AT5" s="221">
        <v>1.3120000000000001</v>
      </c>
      <c r="AU5" s="219">
        <v>1.32</v>
      </c>
      <c r="AV5" s="222">
        <v>1.3280000000000001</v>
      </c>
      <c r="AW5" s="219">
        <v>1.3360000000000001</v>
      </c>
      <c r="AX5" s="218">
        <v>1.3440000000000001</v>
      </c>
      <c r="AY5" s="219">
        <v>1.3520000000000001</v>
      </c>
      <c r="AZ5" s="223">
        <v>1.4</v>
      </c>
      <c r="BA5" s="224">
        <v>1.4079999999999999</v>
      </c>
      <c r="BB5" s="223">
        <v>1.4159999999999999</v>
      </c>
      <c r="BC5" s="224">
        <v>1.4239999999999999</v>
      </c>
      <c r="BD5" s="223">
        <v>1.4319999999999999</v>
      </c>
      <c r="BE5" s="225"/>
    </row>
    <row r="6" spans="1:256" ht="15" x14ac:dyDescent="0.25">
      <c r="A6" s="200">
        <v>23</v>
      </c>
      <c r="B6" s="201">
        <f>B5+C6</f>
        <v>1.016</v>
      </c>
      <c r="C6" s="202">
        <v>8.0000000000000002E-3</v>
      </c>
      <c r="D6" s="203"/>
      <c r="E6" s="353" t="s">
        <v>92</v>
      </c>
      <c r="F6" s="226">
        <v>100000</v>
      </c>
      <c r="G6" s="227">
        <f>(121.78734*POWER(F6,-0.15672))</f>
        <v>20.04</v>
      </c>
      <c r="H6" s="228">
        <f t="shared" ref="H6:H55" si="0">$G6*$B$5</f>
        <v>20.2</v>
      </c>
      <c r="I6" s="229">
        <f t="shared" ref="I6:I55" si="1">$H6*$B$6</f>
        <v>20.52</v>
      </c>
      <c r="J6" s="228">
        <f t="shared" ref="J6:J55" si="2">$G6*$B$7</f>
        <v>20.52</v>
      </c>
      <c r="K6" s="229">
        <f t="shared" ref="K6:K55" si="3">$G6*$B$8</f>
        <v>20.68</v>
      </c>
      <c r="L6" s="228">
        <f t="shared" ref="L6:L55" si="4">$G6*$B$9</f>
        <v>20.84</v>
      </c>
      <c r="M6" s="229">
        <f t="shared" ref="M6:M55" si="5">$G6*$B$10</f>
        <v>21</v>
      </c>
      <c r="N6" s="228">
        <f t="shared" ref="N6:N55" si="6">$G6*$B$11</f>
        <v>21.16</v>
      </c>
      <c r="O6" s="230">
        <f t="shared" ref="O6:O55" si="7">$H6*$B$12</f>
        <v>21.49</v>
      </c>
      <c r="P6" s="231">
        <f t="shared" ref="P6:P55" si="8">$G6*$B$13</f>
        <v>21.48</v>
      </c>
      <c r="Q6" s="229">
        <f t="shared" ref="Q6:Q55" si="9">$G6*$B$14</f>
        <v>21.64</v>
      </c>
      <c r="R6" s="228">
        <f t="shared" ref="R6:R55" si="10">$G6*$B$15</f>
        <v>21.8</v>
      </c>
      <c r="S6" s="229">
        <f t="shared" ref="S6:S55" si="11">$G6*$B$16</f>
        <v>21.96</v>
      </c>
      <c r="T6" s="228">
        <f t="shared" ref="T6:T55" si="12">$G6*$B$17</f>
        <v>22.12</v>
      </c>
      <c r="U6" s="229">
        <f t="shared" ref="U6:U55" si="13">$G6*$B$18</f>
        <v>22.28</v>
      </c>
      <c r="V6" s="228">
        <f t="shared" ref="V6:V55" si="14">$G6*$B$19</f>
        <v>22.44</v>
      </c>
      <c r="W6" s="229">
        <f t="shared" ref="W6:W55" si="15">$G6*$B$20</f>
        <v>22.61</v>
      </c>
      <c r="X6" s="228">
        <f t="shared" ref="X6:X55" si="16">$G6*$B$21</f>
        <v>22.77</v>
      </c>
      <c r="Y6" s="230">
        <f t="shared" ref="Y6:Y55" si="17">$G6*$B$22</f>
        <v>22.93</v>
      </c>
      <c r="Z6" s="231">
        <f t="shared" ref="Z6:Z55" si="18">$G6*$B$23</f>
        <v>23.09</v>
      </c>
      <c r="AA6" s="229">
        <f t="shared" ref="AA6:AA55" si="19">$G6*$B$24</f>
        <v>23.25</v>
      </c>
      <c r="AB6" s="228">
        <f t="shared" ref="AB6:AB55" si="20">$G6*$B$25</f>
        <v>23.41</v>
      </c>
      <c r="AC6" s="229">
        <f t="shared" ref="AC6:AC55" si="21">$G6*$B$26</f>
        <v>23.57</v>
      </c>
      <c r="AD6" s="228">
        <f t="shared" ref="AD6:AD55" si="22">$G6*$B$27</f>
        <v>23.73</v>
      </c>
      <c r="AE6" s="229">
        <f t="shared" ref="AE6:AE55" si="23">$G6*$B$28</f>
        <v>23.89</v>
      </c>
      <c r="AF6" s="228">
        <f t="shared" ref="AF6:AF55" si="24">$G6*$B$29</f>
        <v>24.05</v>
      </c>
      <c r="AG6" s="229">
        <f t="shared" ref="AG6:AG55" si="25">$G6*$B$30</f>
        <v>24.21</v>
      </c>
      <c r="AH6" s="228">
        <f t="shared" ref="AH6:AH55" si="26">$G6*$B$31</f>
        <v>24.37</v>
      </c>
      <c r="AI6" s="230">
        <f t="shared" ref="AI6:AI55" si="27">$G6*$B$32</f>
        <v>24.53</v>
      </c>
      <c r="AJ6" s="231">
        <f t="shared" ref="AJ6:AJ55" si="28">$G6*$B$33</f>
        <v>24.69</v>
      </c>
      <c r="AK6" s="229">
        <f t="shared" ref="AK6:AK55" si="29">$G6*$B$34</f>
        <v>24.85</v>
      </c>
      <c r="AL6" s="228">
        <f t="shared" ref="AL6:AL55" si="30">$G6*$B$35</f>
        <v>25.01</v>
      </c>
      <c r="AM6" s="229">
        <f t="shared" ref="AM6:AM55" si="31">$G6*$B$36</f>
        <v>25.17</v>
      </c>
      <c r="AN6" s="228">
        <f t="shared" ref="AN6:AN55" si="32">$G6*$B$37</f>
        <v>25.33</v>
      </c>
      <c r="AO6" s="229">
        <f t="shared" ref="AO6:AO55" si="33">$G6*$B$38</f>
        <v>25.49</v>
      </c>
      <c r="AP6" s="228">
        <f t="shared" ref="AP6:AP55" si="34">$G6*$B$39</f>
        <v>25.65</v>
      </c>
      <c r="AQ6" s="229">
        <f t="shared" ref="AQ6:AQ55" si="35">$G6*$B$40</f>
        <v>25.81</v>
      </c>
      <c r="AR6" s="228">
        <f t="shared" ref="AR6:AR55" si="36">$G6*$B$41</f>
        <v>25.97</v>
      </c>
      <c r="AS6" s="230">
        <f t="shared" ref="AS6:AS55" si="37">$G6*$B$42</f>
        <v>26.13</v>
      </c>
      <c r="AT6" s="231">
        <f t="shared" ref="AT6:AT55" si="38">$G6*$B$43</f>
        <v>26.29</v>
      </c>
      <c r="AU6" s="229">
        <f t="shared" ref="AU6:AU55" si="39">$G6*$B$44</f>
        <v>26.45</v>
      </c>
      <c r="AV6" s="232">
        <f t="shared" ref="AV6:AV55" si="40">$G6*$B$45</f>
        <v>26.61</v>
      </c>
      <c r="AW6" s="229">
        <f t="shared" ref="AW6:AW55" si="41">$G6*$B$46</f>
        <v>26.77</v>
      </c>
      <c r="AX6" s="228">
        <f t="shared" ref="AX6:AX55" si="42">$G6*$B$47</f>
        <v>26.93</v>
      </c>
      <c r="AY6" s="229">
        <f t="shared" ref="AY6:AY55" si="43">$G6*$B$48</f>
        <v>27.09</v>
      </c>
      <c r="AZ6" s="233"/>
      <c r="BA6" s="234"/>
      <c r="BB6" s="233"/>
      <c r="BC6" s="234"/>
      <c r="BD6" s="233"/>
      <c r="BE6" s="235"/>
      <c r="BG6" s="226">
        <v>100000</v>
      </c>
      <c r="BH6" s="353" t="s">
        <v>92</v>
      </c>
    </row>
    <row r="7" spans="1:256" ht="15" x14ac:dyDescent="0.25">
      <c r="A7" s="214">
        <v>24</v>
      </c>
      <c r="B7" s="215">
        <f t="shared" ref="B7:B53" si="44">B6+C7</f>
        <v>1.024</v>
      </c>
      <c r="C7" s="202">
        <v>8.0000000000000002E-3</v>
      </c>
      <c r="D7" s="203"/>
      <c r="E7" s="354"/>
      <c r="F7" s="236">
        <v>200000</v>
      </c>
      <c r="G7" s="237">
        <f>(121.78734*POWER(F7,-0.15672))</f>
        <v>17.98</v>
      </c>
      <c r="H7" s="238">
        <f t="shared" si="0"/>
        <v>18.12</v>
      </c>
      <c r="I7" s="239">
        <f t="shared" si="1"/>
        <v>18.41</v>
      </c>
      <c r="J7" s="238">
        <f t="shared" si="2"/>
        <v>18.41</v>
      </c>
      <c r="K7" s="239">
        <f t="shared" si="3"/>
        <v>18.559999999999999</v>
      </c>
      <c r="L7" s="238">
        <f t="shared" si="4"/>
        <v>18.7</v>
      </c>
      <c r="M7" s="239">
        <f t="shared" si="5"/>
        <v>18.84</v>
      </c>
      <c r="N7" s="238">
        <f t="shared" si="6"/>
        <v>18.989999999999998</v>
      </c>
      <c r="O7" s="240">
        <f t="shared" si="7"/>
        <v>19.28</v>
      </c>
      <c r="P7" s="241">
        <f t="shared" si="8"/>
        <v>19.27</v>
      </c>
      <c r="Q7" s="239">
        <f t="shared" si="9"/>
        <v>19.420000000000002</v>
      </c>
      <c r="R7" s="238">
        <f t="shared" si="10"/>
        <v>19.559999999999999</v>
      </c>
      <c r="S7" s="239">
        <f t="shared" si="11"/>
        <v>19.71</v>
      </c>
      <c r="T7" s="238">
        <f t="shared" si="12"/>
        <v>19.850000000000001</v>
      </c>
      <c r="U7" s="239">
        <f t="shared" si="13"/>
        <v>19.989999999999998</v>
      </c>
      <c r="V7" s="238">
        <f t="shared" si="14"/>
        <v>20.14</v>
      </c>
      <c r="W7" s="239">
        <f t="shared" si="15"/>
        <v>20.28</v>
      </c>
      <c r="X7" s="238">
        <f t="shared" si="16"/>
        <v>20.43</v>
      </c>
      <c r="Y7" s="240">
        <f t="shared" si="17"/>
        <v>20.57</v>
      </c>
      <c r="Z7" s="241">
        <f t="shared" si="18"/>
        <v>20.71</v>
      </c>
      <c r="AA7" s="239">
        <f t="shared" si="19"/>
        <v>20.86</v>
      </c>
      <c r="AB7" s="238">
        <f t="shared" si="20"/>
        <v>21</v>
      </c>
      <c r="AC7" s="239">
        <f t="shared" si="21"/>
        <v>21.14</v>
      </c>
      <c r="AD7" s="238">
        <f t="shared" si="22"/>
        <v>21.29</v>
      </c>
      <c r="AE7" s="239">
        <f t="shared" si="23"/>
        <v>21.43</v>
      </c>
      <c r="AF7" s="238">
        <f t="shared" si="24"/>
        <v>21.58</v>
      </c>
      <c r="AG7" s="239">
        <f t="shared" si="25"/>
        <v>21.72</v>
      </c>
      <c r="AH7" s="238">
        <f t="shared" si="26"/>
        <v>21.86</v>
      </c>
      <c r="AI7" s="240">
        <f t="shared" si="27"/>
        <v>22.01</v>
      </c>
      <c r="AJ7" s="241">
        <f t="shared" si="28"/>
        <v>22.15</v>
      </c>
      <c r="AK7" s="239">
        <f t="shared" si="29"/>
        <v>22.3</v>
      </c>
      <c r="AL7" s="238">
        <f t="shared" si="30"/>
        <v>22.44</v>
      </c>
      <c r="AM7" s="239">
        <f t="shared" si="31"/>
        <v>22.58</v>
      </c>
      <c r="AN7" s="238">
        <f t="shared" si="32"/>
        <v>22.73</v>
      </c>
      <c r="AO7" s="239">
        <f t="shared" si="33"/>
        <v>22.87</v>
      </c>
      <c r="AP7" s="238">
        <f t="shared" si="34"/>
        <v>23.01</v>
      </c>
      <c r="AQ7" s="239">
        <f t="shared" si="35"/>
        <v>23.16</v>
      </c>
      <c r="AR7" s="238">
        <f t="shared" si="36"/>
        <v>23.3</v>
      </c>
      <c r="AS7" s="240">
        <f t="shared" si="37"/>
        <v>23.45</v>
      </c>
      <c r="AT7" s="241">
        <f t="shared" si="38"/>
        <v>23.59</v>
      </c>
      <c r="AU7" s="239">
        <f t="shared" si="39"/>
        <v>23.73</v>
      </c>
      <c r="AV7" s="242">
        <f t="shared" si="40"/>
        <v>23.88</v>
      </c>
      <c r="AW7" s="239">
        <f t="shared" si="41"/>
        <v>24.02</v>
      </c>
      <c r="AX7" s="238">
        <f t="shared" si="42"/>
        <v>24.17</v>
      </c>
      <c r="AY7" s="239">
        <f t="shared" si="43"/>
        <v>24.31</v>
      </c>
      <c r="AZ7" s="243" t="e">
        <f>#REF!*#REF!</f>
        <v>#REF!</v>
      </c>
      <c r="BA7" s="238" t="e">
        <f>#REF!*#REF!</f>
        <v>#REF!</v>
      </c>
      <c r="BB7" s="243" t="e">
        <f>#REF!*#REF!</f>
        <v>#REF!</v>
      </c>
      <c r="BC7" s="238" t="e">
        <f>#REF!*#REF!</f>
        <v>#REF!</v>
      </c>
      <c r="BD7" s="243" t="e">
        <f>#REF!*#REF!</f>
        <v>#REF!</v>
      </c>
      <c r="BE7" s="244"/>
      <c r="BG7" s="236">
        <v>200000</v>
      </c>
      <c r="BH7" s="354"/>
    </row>
    <row r="8" spans="1:256" ht="15" x14ac:dyDescent="0.25">
      <c r="A8" s="200">
        <v>25</v>
      </c>
      <c r="B8" s="201">
        <f t="shared" si="44"/>
        <v>1.032</v>
      </c>
      <c r="C8" s="202">
        <v>8.0000000000000002E-3</v>
      </c>
      <c r="D8" s="203"/>
      <c r="E8" s="354"/>
      <c r="F8" s="245">
        <v>300000</v>
      </c>
      <c r="G8" s="237">
        <f t="shared" ref="G8:G54" si="45">(121.78734*POWER(F8,-0.15672))</f>
        <v>16.87</v>
      </c>
      <c r="H8" s="238">
        <f t="shared" si="0"/>
        <v>17</v>
      </c>
      <c r="I8" s="239">
        <f t="shared" si="1"/>
        <v>17.27</v>
      </c>
      <c r="J8" s="238">
        <f t="shared" si="2"/>
        <v>17.27</v>
      </c>
      <c r="K8" s="239">
        <f t="shared" si="3"/>
        <v>17.41</v>
      </c>
      <c r="L8" s="238">
        <f t="shared" si="4"/>
        <v>17.54</v>
      </c>
      <c r="M8" s="239">
        <f t="shared" si="5"/>
        <v>17.68</v>
      </c>
      <c r="N8" s="238">
        <f t="shared" si="6"/>
        <v>17.809999999999999</v>
      </c>
      <c r="O8" s="240">
        <f t="shared" si="7"/>
        <v>18.09</v>
      </c>
      <c r="P8" s="241">
        <f t="shared" si="8"/>
        <v>18.079999999999998</v>
      </c>
      <c r="Q8" s="239">
        <f t="shared" si="9"/>
        <v>18.22</v>
      </c>
      <c r="R8" s="238">
        <f t="shared" si="10"/>
        <v>18.350000000000001</v>
      </c>
      <c r="S8" s="239">
        <f t="shared" si="11"/>
        <v>18.489999999999998</v>
      </c>
      <c r="T8" s="238">
        <f t="shared" si="12"/>
        <v>18.62</v>
      </c>
      <c r="U8" s="239">
        <f t="shared" si="13"/>
        <v>18.760000000000002</v>
      </c>
      <c r="V8" s="238">
        <f t="shared" si="14"/>
        <v>18.89</v>
      </c>
      <c r="W8" s="239">
        <f t="shared" si="15"/>
        <v>19.03</v>
      </c>
      <c r="X8" s="238">
        <f t="shared" si="16"/>
        <v>19.16</v>
      </c>
      <c r="Y8" s="240">
        <f t="shared" si="17"/>
        <v>19.3</v>
      </c>
      <c r="Z8" s="241">
        <f t="shared" si="18"/>
        <v>19.43</v>
      </c>
      <c r="AA8" s="239">
        <f t="shared" si="19"/>
        <v>19.57</v>
      </c>
      <c r="AB8" s="238">
        <f t="shared" si="20"/>
        <v>19.7</v>
      </c>
      <c r="AC8" s="239">
        <f t="shared" si="21"/>
        <v>19.84</v>
      </c>
      <c r="AD8" s="238">
        <f t="shared" si="22"/>
        <v>19.97</v>
      </c>
      <c r="AE8" s="239">
        <f t="shared" si="23"/>
        <v>20.11</v>
      </c>
      <c r="AF8" s="238">
        <f t="shared" si="24"/>
        <v>20.239999999999998</v>
      </c>
      <c r="AG8" s="239">
        <f t="shared" si="25"/>
        <v>20.38</v>
      </c>
      <c r="AH8" s="238">
        <f t="shared" si="26"/>
        <v>20.51</v>
      </c>
      <c r="AI8" s="240">
        <f t="shared" si="27"/>
        <v>20.65</v>
      </c>
      <c r="AJ8" s="241">
        <f t="shared" si="28"/>
        <v>20.78</v>
      </c>
      <c r="AK8" s="239">
        <f t="shared" si="29"/>
        <v>20.92</v>
      </c>
      <c r="AL8" s="238">
        <f t="shared" si="30"/>
        <v>21.05</v>
      </c>
      <c r="AM8" s="239">
        <f t="shared" si="31"/>
        <v>21.19</v>
      </c>
      <c r="AN8" s="238">
        <f t="shared" si="32"/>
        <v>21.32</v>
      </c>
      <c r="AO8" s="239">
        <f t="shared" si="33"/>
        <v>21.46</v>
      </c>
      <c r="AP8" s="238">
        <f t="shared" si="34"/>
        <v>21.59</v>
      </c>
      <c r="AQ8" s="239">
        <f t="shared" si="35"/>
        <v>21.73</v>
      </c>
      <c r="AR8" s="238">
        <f t="shared" si="36"/>
        <v>21.86</v>
      </c>
      <c r="AS8" s="240">
        <f t="shared" si="37"/>
        <v>22</v>
      </c>
      <c r="AT8" s="241">
        <f t="shared" si="38"/>
        <v>22.13</v>
      </c>
      <c r="AU8" s="239">
        <f t="shared" si="39"/>
        <v>22.27</v>
      </c>
      <c r="AV8" s="242">
        <f t="shared" si="40"/>
        <v>22.4</v>
      </c>
      <c r="AW8" s="239">
        <f t="shared" si="41"/>
        <v>22.54</v>
      </c>
      <c r="AX8" s="238">
        <f t="shared" si="42"/>
        <v>22.67</v>
      </c>
      <c r="AY8" s="239">
        <f t="shared" si="43"/>
        <v>22.81</v>
      </c>
      <c r="AZ8" s="243" t="e">
        <f>$G7*#REF!</f>
        <v>#REF!</v>
      </c>
      <c r="BA8" s="238" t="e">
        <f>$G7*#REF!</f>
        <v>#REF!</v>
      </c>
      <c r="BB8" s="243" t="e">
        <f>$G7*#REF!</f>
        <v>#REF!</v>
      </c>
      <c r="BC8" s="238" t="e">
        <f>$G7*#REF!</f>
        <v>#REF!</v>
      </c>
      <c r="BD8" s="243" t="e">
        <f>$G7*#REF!</f>
        <v>#REF!</v>
      </c>
      <c r="BE8" s="244"/>
      <c r="BG8" s="245">
        <v>300000</v>
      </c>
      <c r="BH8" s="354"/>
    </row>
    <row r="9" spans="1:256" ht="15" x14ac:dyDescent="0.25">
      <c r="A9" s="214">
        <v>26</v>
      </c>
      <c r="B9" s="215">
        <f>B8+C9</f>
        <v>1.04</v>
      </c>
      <c r="C9" s="202">
        <v>8.0000000000000002E-3</v>
      </c>
      <c r="D9" s="203"/>
      <c r="E9" s="354"/>
      <c r="F9" s="236">
        <v>400000</v>
      </c>
      <c r="G9" s="237">
        <f t="shared" si="45"/>
        <v>16.13</v>
      </c>
      <c r="H9" s="238">
        <f t="shared" si="0"/>
        <v>16.260000000000002</v>
      </c>
      <c r="I9" s="239">
        <f t="shared" si="1"/>
        <v>16.52</v>
      </c>
      <c r="J9" s="238">
        <f t="shared" si="2"/>
        <v>16.52</v>
      </c>
      <c r="K9" s="239">
        <f t="shared" si="3"/>
        <v>16.649999999999999</v>
      </c>
      <c r="L9" s="238">
        <f t="shared" si="4"/>
        <v>16.78</v>
      </c>
      <c r="M9" s="239">
        <f t="shared" si="5"/>
        <v>16.899999999999999</v>
      </c>
      <c r="N9" s="238">
        <f t="shared" si="6"/>
        <v>17.03</v>
      </c>
      <c r="O9" s="240">
        <f t="shared" si="7"/>
        <v>17.3</v>
      </c>
      <c r="P9" s="241">
        <f t="shared" si="8"/>
        <v>17.29</v>
      </c>
      <c r="Q9" s="239">
        <f t="shared" si="9"/>
        <v>17.420000000000002</v>
      </c>
      <c r="R9" s="238">
        <f t="shared" si="10"/>
        <v>17.55</v>
      </c>
      <c r="S9" s="239">
        <f t="shared" si="11"/>
        <v>17.68</v>
      </c>
      <c r="T9" s="238">
        <f t="shared" si="12"/>
        <v>17.809999999999999</v>
      </c>
      <c r="U9" s="239">
        <f t="shared" si="13"/>
        <v>17.940000000000001</v>
      </c>
      <c r="V9" s="238">
        <f t="shared" si="14"/>
        <v>18.07</v>
      </c>
      <c r="W9" s="239">
        <f t="shared" si="15"/>
        <v>18.190000000000001</v>
      </c>
      <c r="X9" s="238">
        <f t="shared" si="16"/>
        <v>18.32</v>
      </c>
      <c r="Y9" s="240">
        <f t="shared" si="17"/>
        <v>18.45</v>
      </c>
      <c r="Z9" s="241">
        <f t="shared" si="18"/>
        <v>18.579999999999998</v>
      </c>
      <c r="AA9" s="239">
        <f t="shared" si="19"/>
        <v>18.71</v>
      </c>
      <c r="AB9" s="238">
        <f t="shared" si="20"/>
        <v>18.84</v>
      </c>
      <c r="AC9" s="239">
        <f t="shared" si="21"/>
        <v>18.97</v>
      </c>
      <c r="AD9" s="238">
        <f t="shared" si="22"/>
        <v>19.100000000000001</v>
      </c>
      <c r="AE9" s="239">
        <f t="shared" si="23"/>
        <v>19.23</v>
      </c>
      <c r="AF9" s="238">
        <f t="shared" si="24"/>
        <v>19.36</v>
      </c>
      <c r="AG9" s="239">
        <f t="shared" si="25"/>
        <v>19.489999999999998</v>
      </c>
      <c r="AH9" s="238">
        <f t="shared" si="26"/>
        <v>19.61</v>
      </c>
      <c r="AI9" s="240">
        <f t="shared" si="27"/>
        <v>19.739999999999998</v>
      </c>
      <c r="AJ9" s="241">
        <f t="shared" si="28"/>
        <v>19.87</v>
      </c>
      <c r="AK9" s="239">
        <f t="shared" si="29"/>
        <v>20</v>
      </c>
      <c r="AL9" s="238">
        <f t="shared" si="30"/>
        <v>20.13</v>
      </c>
      <c r="AM9" s="239">
        <f t="shared" si="31"/>
        <v>20.260000000000002</v>
      </c>
      <c r="AN9" s="238">
        <f t="shared" si="32"/>
        <v>20.39</v>
      </c>
      <c r="AO9" s="239">
        <f t="shared" si="33"/>
        <v>20.52</v>
      </c>
      <c r="AP9" s="238">
        <f t="shared" si="34"/>
        <v>20.65</v>
      </c>
      <c r="AQ9" s="239">
        <f t="shared" si="35"/>
        <v>20.78</v>
      </c>
      <c r="AR9" s="238">
        <f t="shared" si="36"/>
        <v>20.9</v>
      </c>
      <c r="AS9" s="240">
        <f t="shared" si="37"/>
        <v>21.03</v>
      </c>
      <c r="AT9" s="241">
        <f t="shared" si="38"/>
        <v>21.16</v>
      </c>
      <c r="AU9" s="239">
        <f t="shared" si="39"/>
        <v>21.29</v>
      </c>
      <c r="AV9" s="242">
        <f t="shared" si="40"/>
        <v>21.42</v>
      </c>
      <c r="AW9" s="239">
        <f t="shared" si="41"/>
        <v>21.55</v>
      </c>
      <c r="AX9" s="238">
        <f t="shared" si="42"/>
        <v>21.68</v>
      </c>
      <c r="AY9" s="239">
        <f t="shared" si="43"/>
        <v>21.81</v>
      </c>
      <c r="AZ9" s="243" t="e">
        <f>$G8*#REF!</f>
        <v>#REF!</v>
      </c>
      <c r="BA9" s="238" t="e">
        <f>$G8*#REF!</f>
        <v>#REF!</v>
      </c>
      <c r="BB9" s="243" t="e">
        <f>$G8*#REF!</f>
        <v>#REF!</v>
      </c>
      <c r="BC9" s="238" t="e">
        <f>$G8*#REF!</f>
        <v>#REF!</v>
      </c>
      <c r="BD9" s="243" t="e">
        <f>$G8*#REF!</f>
        <v>#REF!</v>
      </c>
      <c r="BE9" s="244"/>
      <c r="BG9" s="236">
        <v>400000</v>
      </c>
      <c r="BH9" s="354"/>
    </row>
    <row r="10" spans="1:256" ht="15" x14ac:dyDescent="0.25">
      <c r="A10" s="200">
        <v>27</v>
      </c>
      <c r="B10" s="201">
        <f t="shared" si="44"/>
        <v>1.048</v>
      </c>
      <c r="C10" s="202">
        <v>8.0000000000000002E-3</v>
      </c>
      <c r="D10" s="203"/>
      <c r="E10" s="354"/>
      <c r="F10" s="245">
        <v>500000</v>
      </c>
      <c r="G10" s="237">
        <f t="shared" si="45"/>
        <v>15.58</v>
      </c>
      <c r="H10" s="238">
        <f t="shared" si="0"/>
        <v>15.7</v>
      </c>
      <c r="I10" s="239">
        <f t="shared" si="1"/>
        <v>15.95</v>
      </c>
      <c r="J10" s="238">
        <f t="shared" si="2"/>
        <v>15.95</v>
      </c>
      <c r="K10" s="239">
        <f t="shared" si="3"/>
        <v>16.079999999999998</v>
      </c>
      <c r="L10" s="238">
        <f t="shared" si="4"/>
        <v>16.2</v>
      </c>
      <c r="M10" s="239">
        <f t="shared" si="5"/>
        <v>16.329999999999998</v>
      </c>
      <c r="N10" s="238">
        <f t="shared" si="6"/>
        <v>16.45</v>
      </c>
      <c r="O10" s="240">
        <f t="shared" si="7"/>
        <v>16.7</v>
      </c>
      <c r="P10" s="241">
        <f t="shared" si="8"/>
        <v>16.7</v>
      </c>
      <c r="Q10" s="239">
        <f t="shared" si="9"/>
        <v>16.829999999999998</v>
      </c>
      <c r="R10" s="238">
        <f t="shared" si="10"/>
        <v>16.95</v>
      </c>
      <c r="S10" s="239">
        <f t="shared" si="11"/>
        <v>17.079999999999998</v>
      </c>
      <c r="T10" s="238">
        <f t="shared" si="12"/>
        <v>17.2</v>
      </c>
      <c r="U10" s="239">
        <f t="shared" si="13"/>
        <v>17.32</v>
      </c>
      <c r="V10" s="238">
        <f t="shared" si="14"/>
        <v>17.45</v>
      </c>
      <c r="W10" s="239">
        <f t="shared" si="15"/>
        <v>17.57</v>
      </c>
      <c r="X10" s="238">
        <f t="shared" si="16"/>
        <v>17.7</v>
      </c>
      <c r="Y10" s="240">
        <f t="shared" si="17"/>
        <v>17.82</v>
      </c>
      <c r="Z10" s="241">
        <f t="shared" si="18"/>
        <v>17.95</v>
      </c>
      <c r="AA10" s="239">
        <f t="shared" si="19"/>
        <v>18.07</v>
      </c>
      <c r="AB10" s="238">
        <f t="shared" si="20"/>
        <v>18.2</v>
      </c>
      <c r="AC10" s="239">
        <f t="shared" si="21"/>
        <v>18.32</v>
      </c>
      <c r="AD10" s="238">
        <f t="shared" si="22"/>
        <v>18.45</v>
      </c>
      <c r="AE10" s="239">
        <f t="shared" si="23"/>
        <v>18.57</v>
      </c>
      <c r="AF10" s="238">
        <f t="shared" si="24"/>
        <v>18.7</v>
      </c>
      <c r="AG10" s="239">
        <f t="shared" si="25"/>
        <v>18.82</v>
      </c>
      <c r="AH10" s="238">
        <f t="shared" si="26"/>
        <v>18.95</v>
      </c>
      <c r="AI10" s="240">
        <f t="shared" si="27"/>
        <v>19.07</v>
      </c>
      <c r="AJ10" s="241">
        <f t="shared" si="28"/>
        <v>19.190000000000001</v>
      </c>
      <c r="AK10" s="239">
        <f t="shared" si="29"/>
        <v>19.32</v>
      </c>
      <c r="AL10" s="238">
        <f t="shared" si="30"/>
        <v>19.440000000000001</v>
      </c>
      <c r="AM10" s="239">
        <f t="shared" si="31"/>
        <v>19.57</v>
      </c>
      <c r="AN10" s="238">
        <f t="shared" si="32"/>
        <v>19.690000000000001</v>
      </c>
      <c r="AO10" s="239">
        <f t="shared" si="33"/>
        <v>19.82</v>
      </c>
      <c r="AP10" s="238">
        <f t="shared" si="34"/>
        <v>19.940000000000001</v>
      </c>
      <c r="AQ10" s="239">
        <f t="shared" si="35"/>
        <v>20.07</v>
      </c>
      <c r="AR10" s="238">
        <f t="shared" si="36"/>
        <v>20.190000000000001</v>
      </c>
      <c r="AS10" s="240">
        <f t="shared" si="37"/>
        <v>20.32</v>
      </c>
      <c r="AT10" s="241">
        <f t="shared" si="38"/>
        <v>20.440000000000001</v>
      </c>
      <c r="AU10" s="239">
        <f t="shared" si="39"/>
        <v>20.57</v>
      </c>
      <c r="AV10" s="242">
        <f t="shared" si="40"/>
        <v>20.69</v>
      </c>
      <c r="AW10" s="239">
        <f t="shared" si="41"/>
        <v>20.81</v>
      </c>
      <c r="AX10" s="238">
        <f t="shared" si="42"/>
        <v>20.94</v>
      </c>
      <c r="AY10" s="239">
        <f t="shared" si="43"/>
        <v>21.06</v>
      </c>
      <c r="AZ10" s="243" t="e">
        <f>$G9*#REF!</f>
        <v>#REF!</v>
      </c>
      <c r="BA10" s="238" t="e">
        <f>$G9*#REF!</f>
        <v>#REF!</v>
      </c>
      <c r="BB10" s="243" t="e">
        <f>$G9*#REF!</f>
        <v>#REF!</v>
      </c>
      <c r="BC10" s="238" t="e">
        <f>$G9*#REF!</f>
        <v>#REF!</v>
      </c>
      <c r="BD10" s="243" t="e">
        <f>$G9*#REF!</f>
        <v>#REF!</v>
      </c>
      <c r="BE10" s="244"/>
      <c r="BG10" s="245">
        <v>500000</v>
      </c>
      <c r="BH10" s="354"/>
    </row>
    <row r="11" spans="1:256" ht="15" x14ac:dyDescent="0.25">
      <c r="A11" s="214">
        <v>28</v>
      </c>
      <c r="B11" s="215">
        <f t="shared" si="44"/>
        <v>1.056</v>
      </c>
      <c r="C11" s="202">
        <v>8.0000000000000002E-3</v>
      </c>
      <c r="D11" s="203"/>
      <c r="E11" s="354"/>
      <c r="F11" s="236">
        <v>600000</v>
      </c>
      <c r="G11" s="237">
        <f t="shared" si="45"/>
        <v>15.14</v>
      </c>
      <c r="H11" s="238">
        <f t="shared" si="0"/>
        <v>15.26</v>
      </c>
      <c r="I11" s="239">
        <f t="shared" si="1"/>
        <v>15.5</v>
      </c>
      <c r="J11" s="238">
        <f t="shared" si="2"/>
        <v>15.5</v>
      </c>
      <c r="K11" s="239">
        <f t="shared" si="3"/>
        <v>15.62</v>
      </c>
      <c r="L11" s="238">
        <f t="shared" si="4"/>
        <v>15.75</v>
      </c>
      <c r="M11" s="239">
        <f t="shared" si="5"/>
        <v>15.87</v>
      </c>
      <c r="N11" s="238">
        <f t="shared" si="6"/>
        <v>15.99</v>
      </c>
      <c r="O11" s="240">
        <f t="shared" si="7"/>
        <v>16.239999999999998</v>
      </c>
      <c r="P11" s="241">
        <f t="shared" si="8"/>
        <v>16.23</v>
      </c>
      <c r="Q11" s="239">
        <f t="shared" si="9"/>
        <v>16.350000000000001</v>
      </c>
      <c r="R11" s="238">
        <f t="shared" si="10"/>
        <v>16.47</v>
      </c>
      <c r="S11" s="239">
        <f t="shared" si="11"/>
        <v>16.59</v>
      </c>
      <c r="T11" s="238">
        <f t="shared" si="12"/>
        <v>16.71</v>
      </c>
      <c r="U11" s="239">
        <f t="shared" si="13"/>
        <v>16.84</v>
      </c>
      <c r="V11" s="238">
        <f t="shared" si="14"/>
        <v>16.96</v>
      </c>
      <c r="W11" s="239">
        <f t="shared" si="15"/>
        <v>17.079999999999998</v>
      </c>
      <c r="X11" s="238">
        <f t="shared" si="16"/>
        <v>17.2</v>
      </c>
      <c r="Y11" s="240">
        <f t="shared" si="17"/>
        <v>17.32</v>
      </c>
      <c r="Z11" s="241">
        <f t="shared" si="18"/>
        <v>17.440000000000001</v>
      </c>
      <c r="AA11" s="239">
        <f t="shared" si="19"/>
        <v>17.559999999999999</v>
      </c>
      <c r="AB11" s="238">
        <f t="shared" si="20"/>
        <v>17.68</v>
      </c>
      <c r="AC11" s="239">
        <f t="shared" si="21"/>
        <v>17.8</v>
      </c>
      <c r="AD11" s="238">
        <f t="shared" si="22"/>
        <v>17.93</v>
      </c>
      <c r="AE11" s="239">
        <f t="shared" si="23"/>
        <v>18.05</v>
      </c>
      <c r="AF11" s="238">
        <f t="shared" si="24"/>
        <v>18.170000000000002</v>
      </c>
      <c r="AG11" s="239">
        <f t="shared" si="25"/>
        <v>18.29</v>
      </c>
      <c r="AH11" s="238">
        <f t="shared" si="26"/>
        <v>18.41</v>
      </c>
      <c r="AI11" s="240">
        <f t="shared" si="27"/>
        <v>18.53</v>
      </c>
      <c r="AJ11" s="241">
        <f t="shared" si="28"/>
        <v>18.649999999999999</v>
      </c>
      <c r="AK11" s="239">
        <f t="shared" si="29"/>
        <v>18.77</v>
      </c>
      <c r="AL11" s="238">
        <f t="shared" si="30"/>
        <v>18.89</v>
      </c>
      <c r="AM11" s="239">
        <f t="shared" si="31"/>
        <v>19.02</v>
      </c>
      <c r="AN11" s="238">
        <f t="shared" si="32"/>
        <v>19.14</v>
      </c>
      <c r="AO11" s="239">
        <f t="shared" si="33"/>
        <v>19.260000000000002</v>
      </c>
      <c r="AP11" s="238">
        <f t="shared" si="34"/>
        <v>19.38</v>
      </c>
      <c r="AQ11" s="239">
        <f t="shared" si="35"/>
        <v>19.5</v>
      </c>
      <c r="AR11" s="238">
        <f t="shared" si="36"/>
        <v>19.62</v>
      </c>
      <c r="AS11" s="240">
        <f t="shared" si="37"/>
        <v>19.739999999999998</v>
      </c>
      <c r="AT11" s="241">
        <f t="shared" si="38"/>
        <v>19.86</v>
      </c>
      <c r="AU11" s="239">
        <f t="shared" si="39"/>
        <v>19.98</v>
      </c>
      <c r="AV11" s="242">
        <f t="shared" si="40"/>
        <v>20.11</v>
      </c>
      <c r="AW11" s="239">
        <f t="shared" si="41"/>
        <v>20.23</v>
      </c>
      <c r="AX11" s="238">
        <f t="shared" si="42"/>
        <v>20.350000000000001</v>
      </c>
      <c r="AY11" s="239">
        <f t="shared" si="43"/>
        <v>20.47</v>
      </c>
      <c r="AZ11" s="243" t="e">
        <f>$G10*#REF!</f>
        <v>#REF!</v>
      </c>
      <c r="BA11" s="238" t="e">
        <f>$G10*#REF!</f>
        <v>#REF!</v>
      </c>
      <c r="BB11" s="243" t="e">
        <f>$G10*#REF!</f>
        <v>#REF!</v>
      </c>
      <c r="BC11" s="238" t="e">
        <f>$G10*#REF!</f>
        <v>#REF!</v>
      </c>
      <c r="BD11" s="243" t="e">
        <f>$G10*#REF!</f>
        <v>#REF!</v>
      </c>
      <c r="BE11" s="244"/>
      <c r="BG11" s="236">
        <v>600000</v>
      </c>
      <c r="BH11" s="354"/>
    </row>
    <row r="12" spans="1:256" ht="15" x14ac:dyDescent="0.25">
      <c r="A12" s="200">
        <v>29</v>
      </c>
      <c r="B12" s="201">
        <f t="shared" si="44"/>
        <v>1.0640000000000001</v>
      </c>
      <c r="C12" s="202">
        <v>8.0000000000000002E-3</v>
      </c>
      <c r="D12" s="203"/>
      <c r="E12" s="354"/>
      <c r="F12" s="236">
        <v>700000</v>
      </c>
      <c r="G12" s="237">
        <f t="shared" si="45"/>
        <v>14.78</v>
      </c>
      <c r="H12" s="238">
        <f t="shared" si="0"/>
        <v>14.9</v>
      </c>
      <c r="I12" s="239">
        <f t="shared" si="1"/>
        <v>15.14</v>
      </c>
      <c r="J12" s="238">
        <f t="shared" si="2"/>
        <v>15.13</v>
      </c>
      <c r="K12" s="239">
        <f t="shared" si="3"/>
        <v>15.25</v>
      </c>
      <c r="L12" s="238">
        <f t="shared" si="4"/>
        <v>15.37</v>
      </c>
      <c r="M12" s="239">
        <f t="shared" si="5"/>
        <v>15.49</v>
      </c>
      <c r="N12" s="238">
        <f t="shared" si="6"/>
        <v>15.61</v>
      </c>
      <c r="O12" s="240">
        <f t="shared" si="7"/>
        <v>15.85</v>
      </c>
      <c r="P12" s="241">
        <f t="shared" si="8"/>
        <v>15.84</v>
      </c>
      <c r="Q12" s="239">
        <f t="shared" si="9"/>
        <v>15.96</v>
      </c>
      <c r="R12" s="238">
        <f t="shared" si="10"/>
        <v>16.079999999999998</v>
      </c>
      <c r="S12" s="239">
        <f t="shared" si="11"/>
        <v>16.2</v>
      </c>
      <c r="T12" s="238">
        <f t="shared" si="12"/>
        <v>16.32</v>
      </c>
      <c r="U12" s="239">
        <f t="shared" si="13"/>
        <v>16.440000000000001</v>
      </c>
      <c r="V12" s="238">
        <f t="shared" si="14"/>
        <v>16.55</v>
      </c>
      <c r="W12" s="239">
        <f t="shared" si="15"/>
        <v>16.670000000000002</v>
      </c>
      <c r="X12" s="238">
        <f t="shared" si="16"/>
        <v>16.79</v>
      </c>
      <c r="Y12" s="240">
        <f t="shared" si="17"/>
        <v>16.91</v>
      </c>
      <c r="Z12" s="241">
        <f t="shared" si="18"/>
        <v>17.03</v>
      </c>
      <c r="AA12" s="239">
        <f t="shared" si="19"/>
        <v>17.14</v>
      </c>
      <c r="AB12" s="238">
        <f t="shared" si="20"/>
        <v>17.260000000000002</v>
      </c>
      <c r="AC12" s="239">
        <f t="shared" si="21"/>
        <v>17.38</v>
      </c>
      <c r="AD12" s="238">
        <f t="shared" si="22"/>
        <v>17.5</v>
      </c>
      <c r="AE12" s="239">
        <f t="shared" si="23"/>
        <v>17.62</v>
      </c>
      <c r="AF12" s="238">
        <f t="shared" si="24"/>
        <v>17.739999999999998</v>
      </c>
      <c r="AG12" s="239">
        <f t="shared" si="25"/>
        <v>17.850000000000001</v>
      </c>
      <c r="AH12" s="238">
        <f t="shared" si="26"/>
        <v>17.97</v>
      </c>
      <c r="AI12" s="240">
        <f t="shared" si="27"/>
        <v>18.09</v>
      </c>
      <c r="AJ12" s="241">
        <f t="shared" si="28"/>
        <v>18.21</v>
      </c>
      <c r="AK12" s="239">
        <f t="shared" si="29"/>
        <v>18.329999999999998</v>
      </c>
      <c r="AL12" s="238">
        <f t="shared" si="30"/>
        <v>18.45</v>
      </c>
      <c r="AM12" s="239">
        <f t="shared" si="31"/>
        <v>18.559999999999999</v>
      </c>
      <c r="AN12" s="238">
        <f t="shared" si="32"/>
        <v>18.68</v>
      </c>
      <c r="AO12" s="239">
        <f t="shared" si="33"/>
        <v>18.8</v>
      </c>
      <c r="AP12" s="238">
        <f t="shared" si="34"/>
        <v>18.920000000000002</v>
      </c>
      <c r="AQ12" s="239">
        <f t="shared" si="35"/>
        <v>19.04</v>
      </c>
      <c r="AR12" s="238">
        <f t="shared" si="36"/>
        <v>19.149999999999999</v>
      </c>
      <c r="AS12" s="240">
        <f t="shared" si="37"/>
        <v>19.27</v>
      </c>
      <c r="AT12" s="241">
        <f t="shared" si="38"/>
        <v>19.39</v>
      </c>
      <c r="AU12" s="239">
        <f t="shared" si="39"/>
        <v>19.510000000000002</v>
      </c>
      <c r="AV12" s="242">
        <f t="shared" si="40"/>
        <v>19.63</v>
      </c>
      <c r="AW12" s="239">
        <f t="shared" si="41"/>
        <v>19.75</v>
      </c>
      <c r="AX12" s="238">
        <f t="shared" si="42"/>
        <v>19.86</v>
      </c>
      <c r="AY12" s="239">
        <f t="shared" si="43"/>
        <v>19.98</v>
      </c>
      <c r="AZ12" s="243" t="e">
        <f>$G11*#REF!</f>
        <v>#REF!</v>
      </c>
      <c r="BA12" s="238" t="e">
        <f>$G11*#REF!</f>
        <v>#REF!</v>
      </c>
      <c r="BB12" s="243" t="e">
        <f>$G11*#REF!</f>
        <v>#REF!</v>
      </c>
      <c r="BC12" s="238" t="e">
        <f>$G11*#REF!</f>
        <v>#REF!</v>
      </c>
      <c r="BD12" s="243" t="e">
        <f>$G11*#REF!</f>
        <v>#REF!</v>
      </c>
      <c r="BE12" s="244"/>
      <c r="BG12" s="236">
        <v>700000</v>
      </c>
      <c r="BH12" s="354"/>
    </row>
    <row r="13" spans="1:256" ht="15" x14ac:dyDescent="0.25">
      <c r="A13" s="214">
        <v>30</v>
      </c>
      <c r="B13" s="215">
        <f t="shared" si="44"/>
        <v>1.0720000000000001</v>
      </c>
      <c r="C13" s="202">
        <v>8.0000000000000002E-3</v>
      </c>
      <c r="D13" s="203"/>
      <c r="E13" s="354"/>
      <c r="F13" s="245">
        <v>800000</v>
      </c>
      <c r="G13" s="237">
        <f t="shared" si="45"/>
        <v>14.47</v>
      </c>
      <c r="H13" s="238">
        <f t="shared" si="0"/>
        <v>14.59</v>
      </c>
      <c r="I13" s="239">
        <f t="shared" si="1"/>
        <v>14.82</v>
      </c>
      <c r="J13" s="238">
        <f t="shared" si="2"/>
        <v>14.82</v>
      </c>
      <c r="K13" s="239">
        <f t="shared" si="3"/>
        <v>14.93</v>
      </c>
      <c r="L13" s="238">
        <f t="shared" si="4"/>
        <v>15.05</v>
      </c>
      <c r="M13" s="239">
        <f t="shared" si="5"/>
        <v>15.16</v>
      </c>
      <c r="N13" s="238">
        <f t="shared" si="6"/>
        <v>15.28</v>
      </c>
      <c r="O13" s="240">
        <f t="shared" si="7"/>
        <v>15.52</v>
      </c>
      <c r="P13" s="241">
        <f t="shared" si="8"/>
        <v>15.51</v>
      </c>
      <c r="Q13" s="239">
        <f t="shared" si="9"/>
        <v>15.63</v>
      </c>
      <c r="R13" s="238">
        <f t="shared" si="10"/>
        <v>15.74</v>
      </c>
      <c r="S13" s="239">
        <f t="shared" si="11"/>
        <v>15.86</v>
      </c>
      <c r="T13" s="238">
        <f t="shared" si="12"/>
        <v>15.97</v>
      </c>
      <c r="U13" s="239">
        <f t="shared" si="13"/>
        <v>16.09</v>
      </c>
      <c r="V13" s="238">
        <f t="shared" si="14"/>
        <v>16.21</v>
      </c>
      <c r="W13" s="239">
        <f t="shared" si="15"/>
        <v>16.32</v>
      </c>
      <c r="X13" s="238">
        <f t="shared" si="16"/>
        <v>16.440000000000001</v>
      </c>
      <c r="Y13" s="240">
        <f t="shared" si="17"/>
        <v>16.55</v>
      </c>
      <c r="Z13" s="241">
        <f t="shared" si="18"/>
        <v>16.670000000000002</v>
      </c>
      <c r="AA13" s="239">
        <f t="shared" si="19"/>
        <v>16.79</v>
      </c>
      <c r="AB13" s="238">
        <f t="shared" si="20"/>
        <v>16.899999999999999</v>
      </c>
      <c r="AC13" s="239">
        <f t="shared" si="21"/>
        <v>17.02</v>
      </c>
      <c r="AD13" s="238">
        <f t="shared" si="22"/>
        <v>17.13</v>
      </c>
      <c r="AE13" s="239">
        <f t="shared" si="23"/>
        <v>17.25</v>
      </c>
      <c r="AF13" s="238">
        <f t="shared" si="24"/>
        <v>17.36</v>
      </c>
      <c r="AG13" s="239">
        <f t="shared" si="25"/>
        <v>17.48</v>
      </c>
      <c r="AH13" s="238">
        <f t="shared" si="26"/>
        <v>17.600000000000001</v>
      </c>
      <c r="AI13" s="240">
        <f t="shared" si="27"/>
        <v>17.71</v>
      </c>
      <c r="AJ13" s="241">
        <f t="shared" si="28"/>
        <v>17.829999999999998</v>
      </c>
      <c r="AK13" s="239">
        <f t="shared" si="29"/>
        <v>17.940000000000001</v>
      </c>
      <c r="AL13" s="238">
        <f t="shared" si="30"/>
        <v>18.059999999999999</v>
      </c>
      <c r="AM13" s="239">
        <f t="shared" si="31"/>
        <v>18.170000000000002</v>
      </c>
      <c r="AN13" s="238">
        <f t="shared" si="32"/>
        <v>18.29</v>
      </c>
      <c r="AO13" s="239">
        <f t="shared" si="33"/>
        <v>18.41</v>
      </c>
      <c r="AP13" s="238">
        <f t="shared" si="34"/>
        <v>18.52</v>
      </c>
      <c r="AQ13" s="239">
        <f t="shared" si="35"/>
        <v>18.64</v>
      </c>
      <c r="AR13" s="238">
        <f t="shared" si="36"/>
        <v>18.75</v>
      </c>
      <c r="AS13" s="240">
        <f t="shared" si="37"/>
        <v>18.87</v>
      </c>
      <c r="AT13" s="241">
        <f t="shared" si="38"/>
        <v>18.98</v>
      </c>
      <c r="AU13" s="239">
        <f t="shared" si="39"/>
        <v>19.100000000000001</v>
      </c>
      <c r="AV13" s="242">
        <f t="shared" si="40"/>
        <v>19.22</v>
      </c>
      <c r="AW13" s="239">
        <f t="shared" si="41"/>
        <v>19.329999999999998</v>
      </c>
      <c r="AX13" s="238">
        <f t="shared" si="42"/>
        <v>19.45</v>
      </c>
      <c r="AY13" s="239">
        <f t="shared" si="43"/>
        <v>19.559999999999999</v>
      </c>
      <c r="AZ13" s="243" t="e">
        <f>$G35*#REF!</f>
        <v>#REF!</v>
      </c>
      <c r="BA13" s="238" t="e">
        <f>$G35*#REF!</f>
        <v>#REF!</v>
      </c>
      <c r="BB13" s="243" t="e">
        <f>$G35*#REF!</f>
        <v>#REF!</v>
      </c>
      <c r="BC13" s="238" t="e">
        <f>$G35*#REF!</f>
        <v>#REF!</v>
      </c>
      <c r="BD13" s="243" t="e">
        <f>$G35*#REF!</f>
        <v>#REF!</v>
      </c>
      <c r="BE13" s="244"/>
      <c r="BG13" s="245">
        <v>800000</v>
      </c>
      <c r="BH13" s="354"/>
    </row>
    <row r="14" spans="1:256" ht="15.75" thickBot="1" x14ac:dyDescent="0.3">
      <c r="A14" s="200">
        <v>31</v>
      </c>
      <c r="B14" s="201">
        <f t="shared" si="44"/>
        <v>1.08</v>
      </c>
      <c r="C14" s="202">
        <v>8.0000000000000002E-3</v>
      </c>
      <c r="D14" s="203"/>
      <c r="E14" s="354"/>
      <c r="F14" s="246">
        <v>900000</v>
      </c>
      <c r="G14" s="247">
        <f t="shared" si="45"/>
        <v>14.21</v>
      </c>
      <c r="H14" s="248">
        <f t="shared" si="0"/>
        <v>14.32</v>
      </c>
      <c r="I14" s="249">
        <f t="shared" si="1"/>
        <v>14.55</v>
      </c>
      <c r="J14" s="248">
        <f t="shared" si="2"/>
        <v>14.55</v>
      </c>
      <c r="K14" s="249">
        <f t="shared" si="3"/>
        <v>14.66</v>
      </c>
      <c r="L14" s="248">
        <f t="shared" si="4"/>
        <v>14.78</v>
      </c>
      <c r="M14" s="249">
        <f t="shared" si="5"/>
        <v>14.89</v>
      </c>
      <c r="N14" s="248">
        <f t="shared" si="6"/>
        <v>15.01</v>
      </c>
      <c r="O14" s="250">
        <f t="shared" si="7"/>
        <v>15.24</v>
      </c>
      <c r="P14" s="251">
        <f t="shared" si="8"/>
        <v>15.23</v>
      </c>
      <c r="Q14" s="249">
        <f t="shared" si="9"/>
        <v>15.35</v>
      </c>
      <c r="R14" s="248">
        <f t="shared" si="10"/>
        <v>15.46</v>
      </c>
      <c r="S14" s="249">
        <f t="shared" si="11"/>
        <v>15.57</v>
      </c>
      <c r="T14" s="248">
        <f t="shared" si="12"/>
        <v>15.69</v>
      </c>
      <c r="U14" s="249">
        <f t="shared" si="13"/>
        <v>15.8</v>
      </c>
      <c r="V14" s="248">
        <f t="shared" si="14"/>
        <v>15.92</v>
      </c>
      <c r="W14" s="249">
        <f t="shared" si="15"/>
        <v>16.03</v>
      </c>
      <c r="X14" s="248">
        <f t="shared" si="16"/>
        <v>16.14</v>
      </c>
      <c r="Y14" s="250">
        <f t="shared" si="17"/>
        <v>16.260000000000002</v>
      </c>
      <c r="Z14" s="251">
        <f t="shared" si="18"/>
        <v>16.37</v>
      </c>
      <c r="AA14" s="249">
        <f t="shared" si="19"/>
        <v>16.48</v>
      </c>
      <c r="AB14" s="248">
        <f t="shared" si="20"/>
        <v>16.600000000000001</v>
      </c>
      <c r="AC14" s="249">
        <f t="shared" si="21"/>
        <v>16.71</v>
      </c>
      <c r="AD14" s="248">
        <f t="shared" si="22"/>
        <v>16.82</v>
      </c>
      <c r="AE14" s="249">
        <f t="shared" si="23"/>
        <v>16.940000000000001</v>
      </c>
      <c r="AF14" s="248">
        <f t="shared" si="24"/>
        <v>17.05</v>
      </c>
      <c r="AG14" s="249">
        <f t="shared" si="25"/>
        <v>17.170000000000002</v>
      </c>
      <c r="AH14" s="248">
        <f t="shared" si="26"/>
        <v>17.28</v>
      </c>
      <c r="AI14" s="250">
        <f t="shared" si="27"/>
        <v>17.39</v>
      </c>
      <c r="AJ14" s="251">
        <f t="shared" si="28"/>
        <v>17.510000000000002</v>
      </c>
      <c r="AK14" s="249">
        <f t="shared" si="29"/>
        <v>17.62</v>
      </c>
      <c r="AL14" s="248">
        <f t="shared" si="30"/>
        <v>17.73</v>
      </c>
      <c r="AM14" s="249">
        <f t="shared" si="31"/>
        <v>17.850000000000001</v>
      </c>
      <c r="AN14" s="248">
        <f t="shared" si="32"/>
        <v>17.96</v>
      </c>
      <c r="AO14" s="249">
        <f t="shared" si="33"/>
        <v>18.079999999999998</v>
      </c>
      <c r="AP14" s="248">
        <f t="shared" si="34"/>
        <v>18.190000000000001</v>
      </c>
      <c r="AQ14" s="249">
        <f t="shared" si="35"/>
        <v>18.3</v>
      </c>
      <c r="AR14" s="248">
        <f t="shared" si="36"/>
        <v>18.420000000000002</v>
      </c>
      <c r="AS14" s="250">
        <f t="shared" si="37"/>
        <v>18.53</v>
      </c>
      <c r="AT14" s="251">
        <f t="shared" si="38"/>
        <v>18.64</v>
      </c>
      <c r="AU14" s="249">
        <f t="shared" si="39"/>
        <v>18.760000000000002</v>
      </c>
      <c r="AV14" s="252">
        <f t="shared" si="40"/>
        <v>18.87</v>
      </c>
      <c r="AW14" s="249">
        <f t="shared" si="41"/>
        <v>18.98</v>
      </c>
      <c r="AX14" s="248">
        <f t="shared" si="42"/>
        <v>19.100000000000001</v>
      </c>
      <c r="AY14" s="249">
        <f t="shared" si="43"/>
        <v>19.21</v>
      </c>
      <c r="AZ14" s="253" t="e">
        <f>$G36*#REF!</f>
        <v>#REF!</v>
      </c>
      <c r="BA14" s="248" t="e">
        <f>$G36*#REF!</f>
        <v>#REF!</v>
      </c>
      <c r="BB14" s="253" t="e">
        <f>$G36*#REF!</f>
        <v>#REF!</v>
      </c>
      <c r="BC14" s="248" t="e">
        <f>$G36*#REF!</f>
        <v>#REF!</v>
      </c>
      <c r="BD14" s="253" t="e">
        <f>$G36*#REF!</f>
        <v>#REF!</v>
      </c>
      <c r="BE14" s="254"/>
      <c r="BG14" s="246">
        <v>900000</v>
      </c>
      <c r="BH14" s="354"/>
    </row>
    <row r="15" spans="1:256" ht="15" x14ac:dyDescent="0.25">
      <c r="A15" s="214">
        <v>32</v>
      </c>
      <c r="B15" s="215">
        <f t="shared" si="44"/>
        <v>1.0880000000000001</v>
      </c>
      <c r="C15" s="202">
        <v>8.0000000000000002E-3</v>
      </c>
      <c r="D15" s="203"/>
      <c r="E15" s="354"/>
      <c r="F15" s="226">
        <v>1000000</v>
      </c>
      <c r="G15" s="227">
        <f t="shared" si="45"/>
        <v>13.97</v>
      </c>
      <c r="H15" s="228">
        <f t="shared" si="0"/>
        <v>14.08</v>
      </c>
      <c r="I15" s="229">
        <f t="shared" si="1"/>
        <v>14.31</v>
      </c>
      <c r="J15" s="228">
        <f t="shared" si="2"/>
        <v>14.31</v>
      </c>
      <c r="K15" s="229">
        <f t="shared" si="3"/>
        <v>14.42</v>
      </c>
      <c r="L15" s="228">
        <f t="shared" si="4"/>
        <v>14.53</v>
      </c>
      <c r="M15" s="229">
        <f t="shared" si="5"/>
        <v>14.64</v>
      </c>
      <c r="N15" s="228">
        <f t="shared" si="6"/>
        <v>14.75</v>
      </c>
      <c r="O15" s="230">
        <f t="shared" si="7"/>
        <v>14.98</v>
      </c>
      <c r="P15" s="231">
        <f t="shared" si="8"/>
        <v>14.98</v>
      </c>
      <c r="Q15" s="229">
        <f t="shared" si="9"/>
        <v>15.09</v>
      </c>
      <c r="R15" s="228">
        <f t="shared" si="10"/>
        <v>15.2</v>
      </c>
      <c r="S15" s="229">
        <f t="shared" si="11"/>
        <v>15.31</v>
      </c>
      <c r="T15" s="228">
        <f t="shared" si="12"/>
        <v>15.42</v>
      </c>
      <c r="U15" s="229">
        <f t="shared" si="13"/>
        <v>15.53</v>
      </c>
      <c r="V15" s="228">
        <f t="shared" si="14"/>
        <v>15.65</v>
      </c>
      <c r="W15" s="229">
        <f t="shared" si="15"/>
        <v>15.76</v>
      </c>
      <c r="X15" s="228">
        <f t="shared" si="16"/>
        <v>15.87</v>
      </c>
      <c r="Y15" s="230">
        <f t="shared" si="17"/>
        <v>15.98</v>
      </c>
      <c r="Z15" s="231">
        <f t="shared" si="18"/>
        <v>16.09</v>
      </c>
      <c r="AA15" s="229">
        <f t="shared" si="19"/>
        <v>16.21</v>
      </c>
      <c r="AB15" s="228">
        <f t="shared" si="20"/>
        <v>16.32</v>
      </c>
      <c r="AC15" s="229">
        <f t="shared" si="21"/>
        <v>16.43</v>
      </c>
      <c r="AD15" s="228">
        <f t="shared" si="22"/>
        <v>16.54</v>
      </c>
      <c r="AE15" s="229">
        <f t="shared" si="23"/>
        <v>16.649999999999999</v>
      </c>
      <c r="AF15" s="228">
        <f t="shared" si="24"/>
        <v>16.760000000000002</v>
      </c>
      <c r="AG15" s="229">
        <f t="shared" si="25"/>
        <v>16.88</v>
      </c>
      <c r="AH15" s="228">
        <f t="shared" si="26"/>
        <v>16.989999999999998</v>
      </c>
      <c r="AI15" s="230">
        <f t="shared" si="27"/>
        <v>17.100000000000001</v>
      </c>
      <c r="AJ15" s="231">
        <f t="shared" si="28"/>
        <v>17.21</v>
      </c>
      <c r="AK15" s="229">
        <f t="shared" si="29"/>
        <v>17.32</v>
      </c>
      <c r="AL15" s="228">
        <f t="shared" si="30"/>
        <v>17.43</v>
      </c>
      <c r="AM15" s="229">
        <f t="shared" si="31"/>
        <v>17.55</v>
      </c>
      <c r="AN15" s="228">
        <f t="shared" si="32"/>
        <v>17.66</v>
      </c>
      <c r="AO15" s="229">
        <f t="shared" si="33"/>
        <v>17.77</v>
      </c>
      <c r="AP15" s="228">
        <f t="shared" si="34"/>
        <v>17.88</v>
      </c>
      <c r="AQ15" s="229">
        <f t="shared" si="35"/>
        <v>17.989999999999998</v>
      </c>
      <c r="AR15" s="228">
        <f t="shared" si="36"/>
        <v>18.11</v>
      </c>
      <c r="AS15" s="230">
        <f t="shared" si="37"/>
        <v>18.22</v>
      </c>
      <c r="AT15" s="231">
        <f t="shared" si="38"/>
        <v>18.329999999999998</v>
      </c>
      <c r="AU15" s="229">
        <f t="shared" si="39"/>
        <v>18.440000000000001</v>
      </c>
      <c r="AV15" s="232">
        <f t="shared" si="40"/>
        <v>18.55</v>
      </c>
      <c r="AW15" s="229">
        <f t="shared" si="41"/>
        <v>18.66</v>
      </c>
      <c r="AX15" s="228">
        <f t="shared" si="42"/>
        <v>18.78</v>
      </c>
      <c r="AY15" s="229">
        <f t="shared" si="43"/>
        <v>18.89</v>
      </c>
      <c r="AZ15" s="255" t="e">
        <f>$G37*#REF!</f>
        <v>#REF!</v>
      </c>
      <c r="BA15" s="228" t="e">
        <f>$G37*#REF!</f>
        <v>#REF!</v>
      </c>
      <c r="BB15" s="255" t="e">
        <f>$G37*#REF!</f>
        <v>#REF!</v>
      </c>
      <c r="BC15" s="228" t="e">
        <f>$G37*#REF!</f>
        <v>#REF!</v>
      </c>
      <c r="BD15" s="255" t="e">
        <f>$G37*#REF!</f>
        <v>#REF!</v>
      </c>
      <c r="BE15" s="256"/>
      <c r="BG15" s="226">
        <v>1000000</v>
      </c>
      <c r="BH15" s="354"/>
    </row>
    <row r="16" spans="1:256" ht="15" x14ac:dyDescent="0.25">
      <c r="A16" s="200">
        <v>33</v>
      </c>
      <c r="B16" s="201">
        <f t="shared" si="44"/>
        <v>1.0960000000000001</v>
      </c>
      <c r="C16" s="202">
        <v>8.0000000000000002E-3</v>
      </c>
      <c r="D16" s="203"/>
      <c r="E16" s="354"/>
      <c r="F16" s="236">
        <v>1100000</v>
      </c>
      <c r="G16" s="237">
        <f t="shared" si="45"/>
        <v>13.77</v>
      </c>
      <c r="H16" s="238">
        <f t="shared" si="0"/>
        <v>13.88</v>
      </c>
      <c r="I16" s="239">
        <f t="shared" si="1"/>
        <v>14.1</v>
      </c>
      <c r="J16" s="238">
        <f t="shared" si="2"/>
        <v>14.1</v>
      </c>
      <c r="K16" s="239">
        <f t="shared" si="3"/>
        <v>14.21</v>
      </c>
      <c r="L16" s="238">
        <f t="shared" si="4"/>
        <v>14.32</v>
      </c>
      <c r="M16" s="239">
        <f t="shared" si="5"/>
        <v>14.43</v>
      </c>
      <c r="N16" s="238">
        <f t="shared" si="6"/>
        <v>14.54</v>
      </c>
      <c r="O16" s="240">
        <f t="shared" si="7"/>
        <v>14.77</v>
      </c>
      <c r="P16" s="241">
        <f t="shared" si="8"/>
        <v>14.76</v>
      </c>
      <c r="Q16" s="239">
        <f t="shared" si="9"/>
        <v>14.87</v>
      </c>
      <c r="R16" s="238">
        <f t="shared" si="10"/>
        <v>14.98</v>
      </c>
      <c r="S16" s="239">
        <f t="shared" si="11"/>
        <v>15.09</v>
      </c>
      <c r="T16" s="238">
        <f t="shared" si="12"/>
        <v>15.2</v>
      </c>
      <c r="U16" s="239">
        <f t="shared" si="13"/>
        <v>15.31</v>
      </c>
      <c r="V16" s="238">
        <f t="shared" si="14"/>
        <v>15.42</v>
      </c>
      <c r="W16" s="239">
        <f t="shared" si="15"/>
        <v>15.53</v>
      </c>
      <c r="X16" s="238">
        <f t="shared" si="16"/>
        <v>15.64</v>
      </c>
      <c r="Y16" s="240">
        <f t="shared" si="17"/>
        <v>15.75</v>
      </c>
      <c r="Z16" s="241">
        <f t="shared" si="18"/>
        <v>15.86</v>
      </c>
      <c r="AA16" s="239">
        <f t="shared" si="19"/>
        <v>15.97</v>
      </c>
      <c r="AB16" s="238">
        <f t="shared" si="20"/>
        <v>16.079999999999998</v>
      </c>
      <c r="AC16" s="239">
        <f t="shared" si="21"/>
        <v>16.190000000000001</v>
      </c>
      <c r="AD16" s="238">
        <f t="shared" si="22"/>
        <v>16.3</v>
      </c>
      <c r="AE16" s="239">
        <f t="shared" si="23"/>
        <v>16.41</v>
      </c>
      <c r="AF16" s="238">
        <f t="shared" si="24"/>
        <v>16.52</v>
      </c>
      <c r="AG16" s="239">
        <f t="shared" si="25"/>
        <v>16.63</v>
      </c>
      <c r="AH16" s="238">
        <f t="shared" si="26"/>
        <v>16.739999999999998</v>
      </c>
      <c r="AI16" s="240">
        <f t="shared" si="27"/>
        <v>16.850000000000001</v>
      </c>
      <c r="AJ16" s="241">
        <f t="shared" si="28"/>
        <v>16.96</v>
      </c>
      <c r="AK16" s="239">
        <f t="shared" si="29"/>
        <v>17.07</v>
      </c>
      <c r="AL16" s="238">
        <f t="shared" si="30"/>
        <v>17.18</v>
      </c>
      <c r="AM16" s="239">
        <f t="shared" si="31"/>
        <v>17.3</v>
      </c>
      <c r="AN16" s="238">
        <f t="shared" si="32"/>
        <v>17.41</v>
      </c>
      <c r="AO16" s="239">
        <f t="shared" si="33"/>
        <v>17.52</v>
      </c>
      <c r="AP16" s="238">
        <f t="shared" si="34"/>
        <v>17.63</v>
      </c>
      <c r="AQ16" s="239">
        <f t="shared" si="35"/>
        <v>17.739999999999998</v>
      </c>
      <c r="AR16" s="238">
        <f t="shared" si="36"/>
        <v>17.850000000000001</v>
      </c>
      <c r="AS16" s="240">
        <f t="shared" si="37"/>
        <v>17.96</v>
      </c>
      <c r="AT16" s="241">
        <f t="shared" si="38"/>
        <v>18.07</v>
      </c>
      <c r="AU16" s="239">
        <f t="shared" si="39"/>
        <v>18.18</v>
      </c>
      <c r="AV16" s="242">
        <f t="shared" si="40"/>
        <v>18.29</v>
      </c>
      <c r="AW16" s="239">
        <f t="shared" si="41"/>
        <v>18.399999999999999</v>
      </c>
      <c r="AX16" s="238">
        <f t="shared" si="42"/>
        <v>18.510000000000002</v>
      </c>
      <c r="AY16" s="239">
        <f t="shared" si="43"/>
        <v>18.62</v>
      </c>
      <c r="AZ16" s="243" t="e">
        <f>$G38*#REF!</f>
        <v>#REF!</v>
      </c>
      <c r="BA16" s="238" t="e">
        <f>$G38*#REF!</f>
        <v>#REF!</v>
      </c>
      <c r="BB16" s="243" t="e">
        <f>$G38*#REF!</f>
        <v>#REF!</v>
      </c>
      <c r="BC16" s="238" t="e">
        <f>$G38*#REF!</f>
        <v>#REF!</v>
      </c>
      <c r="BD16" s="243" t="e">
        <f>$G38*#REF!</f>
        <v>#REF!</v>
      </c>
      <c r="BE16" s="244"/>
      <c r="BG16" s="236">
        <v>1100000</v>
      </c>
      <c r="BH16" s="354"/>
    </row>
    <row r="17" spans="1:256" ht="15" x14ac:dyDescent="0.25">
      <c r="A17" s="214">
        <v>34</v>
      </c>
      <c r="B17" s="215">
        <f t="shared" si="44"/>
        <v>1.1040000000000001</v>
      </c>
      <c r="C17" s="202">
        <v>8.0000000000000002E-3</v>
      </c>
      <c r="D17" s="203"/>
      <c r="E17" s="354"/>
      <c r="F17" s="236">
        <v>1200000</v>
      </c>
      <c r="G17" s="237">
        <f t="shared" si="45"/>
        <v>13.58</v>
      </c>
      <c r="H17" s="238">
        <f t="shared" si="0"/>
        <v>13.69</v>
      </c>
      <c r="I17" s="239">
        <f t="shared" si="1"/>
        <v>13.91</v>
      </c>
      <c r="J17" s="238">
        <f t="shared" si="2"/>
        <v>13.91</v>
      </c>
      <c r="K17" s="239">
        <f t="shared" si="3"/>
        <v>14.01</v>
      </c>
      <c r="L17" s="238">
        <f t="shared" si="4"/>
        <v>14.12</v>
      </c>
      <c r="M17" s="239">
        <f t="shared" si="5"/>
        <v>14.23</v>
      </c>
      <c r="N17" s="238">
        <f t="shared" si="6"/>
        <v>14.34</v>
      </c>
      <c r="O17" s="240">
        <f t="shared" si="7"/>
        <v>14.57</v>
      </c>
      <c r="P17" s="241">
        <f t="shared" si="8"/>
        <v>14.56</v>
      </c>
      <c r="Q17" s="239">
        <f t="shared" si="9"/>
        <v>14.67</v>
      </c>
      <c r="R17" s="238">
        <f t="shared" si="10"/>
        <v>14.78</v>
      </c>
      <c r="S17" s="239">
        <f t="shared" si="11"/>
        <v>14.88</v>
      </c>
      <c r="T17" s="238">
        <f t="shared" si="12"/>
        <v>14.99</v>
      </c>
      <c r="U17" s="239">
        <f t="shared" si="13"/>
        <v>15.1</v>
      </c>
      <c r="V17" s="238">
        <f t="shared" si="14"/>
        <v>15.21</v>
      </c>
      <c r="W17" s="239">
        <f t="shared" si="15"/>
        <v>15.32</v>
      </c>
      <c r="X17" s="238">
        <f t="shared" si="16"/>
        <v>15.43</v>
      </c>
      <c r="Y17" s="240">
        <f t="shared" si="17"/>
        <v>15.54</v>
      </c>
      <c r="Z17" s="241">
        <f t="shared" si="18"/>
        <v>15.64</v>
      </c>
      <c r="AA17" s="239">
        <f t="shared" si="19"/>
        <v>15.75</v>
      </c>
      <c r="AB17" s="238">
        <f t="shared" si="20"/>
        <v>15.86</v>
      </c>
      <c r="AC17" s="239">
        <f t="shared" si="21"/>
        <v>15.97</v>
      </c>
      <c r="AD17" s="238">
        <f t="shared" si="22"/>
        <v>16.079999999999998</v>
      </c>
      <c r="AE17" s="239">
        <f t="shared" si="23"/>
        <v>16.190000000000001</v>
      </c>
      <c r="AF17" s="238">
        <f t="shared" si="24"/>
        <v>16.3</v>
      </c>
      <c r="AG17" s="239">
        <f t="shared" si="25"/>
        <v>16.399999999999999</v>
      </c>
      <c r="AH17" s="238">
        <f t="shared" si="26"/>
        <v>16.510000000000002</v>
      </c>
      <c r="AI17" s="240">
        <f t="shared" si="27"/>
        <v>16.62</v>
      </c>
      <c r="AJ17" s="241">
        <f t="shared" si="28"/>
        <v>16.73</v>
      </c>
      <c r="AK17" s="239">
        <f t="shared" si="29"/>
        <v>16.84</v>
      </c>
      <c r="AL17" s="238">
        <f t="shared" si="30"/>
        <v>16.95</v>
      </c>
      <c r="AM17" s="239">
        <f t="shared" si="31"/>
        <v>17.059999999999999</v>
      </c>
      <c r="AN17" s="238">
        <f t="shared" si="32"/>
        <v>17.170000000000002</v>
      </c>
      <c r="AO17" s="239">
        <f t="shared" si="33"/>
        <v>17.27</v>
      </c>
      <c r="AP17" s="238">
        <f t="shared" si="34"/>
        <v>17.38</v>
      </c>
      <c r="AQ17" s="239">
        <f t="shared" si="35"/>
        <v>17.489999999999998</v>
      </c>
      <c r="AR17" s="238">
        <f t="shared" si="36"/>
        <v>17.600000000000001</v>
      </c>
      <c r="AS17" s="240">
        <f t="shared" si="37"/>
        <v>17.71</v>
      </c>
      <c r="AT17" s="241">
        <f t="shared" si="38"/>
        <v>17.82</v>
      </c>
      <c r="AU17" s="239">
        <f t="shared" si="39"/>
        <v>17.93</v>
      </c>
      <c r="AV17" s="242">
        <f t="shared" si="40"/>
        <v>18.03</v>
      </c>
      <c r="AW17" s="239">
        <f t="shared" si="41"/>
        <v>18.14</v>
      </c>
      <c r="AX17" s="238">
        <f t="shared" si="42"/>
        <v>18.25</v>
      </c>
      <c r="AY17" s="239">
        <f t="shared" si="43"/>
        <v>18.36</v>
      </c>
      <c r="AZ17" s="243" t="e">
        <f>$G39*#REF!</f>
        <v>#REF!</v>
      </c>
      <c r="BA17" s="238" t="e">
        <f>$G39*#REF!</f>
        <v>#REF!</v>
      </c>
      <c r="BB17" s="243" t="e">
        <f>$G39*#REF!</f>
        <v>#REF!</v>
      </c>
      <c r="BC17" s="238" t="e">
        <f>$G39*#REF!</f>
        <v>#REF!</v>
      </c>
      <c r="BD17" s="243" t="e">
        <f>$G39*#REF!</f>
        <v>#REF!</v>
      </c>
      <c r="BE17" s="244"/>
      <c r="BG17" s="236">
        <v>1200000</v>
      </c>
      <c r="BH17" s="354"/>
    </row>
    <row r="18" spans="1:256" ht="15" x14ac:dyDescent="0.25">
      <c r="A18" s="200">
        <v>35</v>
      </c>
      <c r="B18" s="201">
        <f t="shared" si="44"/>
        <v>1.1120000000000001</v>
      </c>
      <c r="C18" s="202">
        <v>8.0000000000000002E-3</v>
      </c>
      <c r="D18" s="203"/>
      <c r="E18" s="354"/>
      <c r="F18" s="245">
        <v>1300000</v>
      </c>
      <c r="G18" s="237">
        <f t="shared" si="45"/>
        <v>13.41</v>
      </c>
      <c r="H18" s="238">
        <f t="shared" si="0"/>
        <v>13.52</v>
      </c>
      <c r="I18" s="239">
        <f t="shared" si="1"/>
        <v>13.74</v>
      </c>
      <c r="J18" s="238">
        <f t="shared" si="2"/>
        <v>13.73</v>
      </c>
      <c r="K18" s="239">
        <f t="shared" si="3"/>
        <v>13.84</v>
      </c>
      <c r="L18" s="238">
        <f t="shared" si="4"/>
        <v>13.95</v>
      </c>
      <c r="M18" s="239">
        <f t="shared" si="5"/>
        <v>14.05</v>
      </c>
      <c r="N18" s="238">
        <f t="shared" si="6"/>
        <v>14.16</v>
      </c>
      <c r="O18" s="240">
        <f t="shared" si="7"/>
        <v>14.39</v>
      </c>
      <c r="P18" s="241">
        <f t="shared" si="8"/>
        <v>14.38</v>
      </c>
      <c r="Q18" s="239">
        <f t="shared" si="9"/>
        <v>14.48</v>
      </c>
      <c r="R18" s="238">
        <f t="shared" si="10"/>
        <v>14.59</v>
      </c>
      <c r="S18" s="239">
        <f t="shared" si="11"/>
        <v>14.7</v>
      </c>
      <c r="T18" s="238">
        <f t="shared" si="12"/>
        <v>14.8</v>
      </c>
      <c r="U18" s="239">
        <f t="shared" si="13"/>
        <v>14.91</v>
      </c>
      <c r="V18" s="238">
        <f t="shared" si="14"/>
        <v>15.02</v>
      </c>
      <c r="W18" s="239">
        <f t="shared" si="15"/>
        <v>15.13</v>
      </c>
      <c r="X18" s="238">
        <f t="shared" si="16"/>
        <v>15.23</v>
      </c>
      <c r="Y18" s="240">
        <f t="shared" si="17"/>
        <v>15.34</v>
      </c>
      <c r="Z18" s="241">
        <f t="shared" si="18"/>
        <v>15.45</v>
      </c>
      <c r="AA18" s="239">
        <f t="shared" si="19"/>
        <v>15.56</v>
      </c>
      <c r="AB18" s="238">
        <f t="shared" si="20"/>
        <v>15.66</v>
      </c>
      <c r="AC18" s="239">
        <f t="shared" si="21"/>
        <v>15.77</v>
      </c>
      <c r="AD18" s="238">
        <f t="shared" si="22"/>
        <v>15.88</v>
      </c>
      <c r="AE18" s="239">
        <f t="shared" si="23"/>
        <v>15.98</v>
      </c>
      <c r="AF18" s="238">
        <f t="shared" si="24"/>
        <v>16.09</v>
      </c>
      <c r="AG18" s="239">
        <f t="shared" si="25"/>
        <v>16.2</v>
      </c>
      <c r="AH18" s="238">
        <f t="shared" si="26"/>
        <v>16.309999999999999</v>
      </c>
      <c r="AI18" s="240">
        <f t="shared" si="27"/>
        <v>16.41</v>
      </c>
      <c r="AJ18" s="241">
        <f t="shared" si="28"/>
        <v>16.52</v>
      </c>
      <c r="AK18" s="239">
        <f t="shared" si="29"/>
        <v>16.63</v>
      </c>
      <c r="AL18" s="238">
        <f t="shared" si="30"/>
        <v>16.739999999999998</v>
      </c>
      <c r="AM18" s="239">
        <f t="shared" si="31"/>
        <v>16.84</v>
      </c>
      <c r="AN18" s="238">
        <f t="shared" si="32"/>
        <v>16.95</v>
      </c>
      <c r="AO18" s="239">
        <f t="shared" si="33"/>
        <v>17.059999999999999</v>
      </c>
      <c r="AP18" s="238">
        <f t="shared" si="34"/>
        <v>17.16</v>
      </c>
      <c r="AQ18" s="239">
        <f t="shared" si="35"/>
        <v>17.27</v>
      </c>
      <c r="AR18" s="238">
        <f t="shared" si="36"/>
        <v>17.38</v>
      </c>
      <c r="AS18" s="240">
        <f t="shared" si="37"/>
        <v>17.489999999999998</v>
      </c>
      <c r="AT18" s="241">
        <f t="shared" si="38"/>
        <v>17.59</v>
      </c>
      <c r="AU18" s="239">
        <f t="shared" si="39"/>
        <v>17.7</v>
      </c>
      <c r="AV18" s="242">
        <f t="shared" si="40"/>
        <v>17.809999999999999</v>
      </c>
      <c r="AW18" s="239">
        <f t="shared" si="41"/>
        <v>17.920000000000002</v>
      </c>
      <c r="AX18" s="238">
        <f t="shared" si="42"/>
        <v>18.02</v>
      </c>
      <c r="AY18" s="239">
        <f t="shared" si="43"/>
        <v>18.13</v>
      </c>
      <c r="AZ18" s="243" t="e">
        <f>$G40*#REF!</f>
        <v>#REF!</v>
      </c>
      <c r="BA18" s="238" t="e">
        <f>$G40*#REF!</f>
        <v>#REF!</v>
      </c>
      <c r="BB18" s="243" t="e">
        <f>$G40*#REF!</f>
        <v>#REF!</v>
      </c>
      <c r="BC18" s="238" t="e">
        <f>$G40*#REF!</f>
        <v>#REF!</v>
      </c>
      <c r="BD18" s="243" t="e">
        <f>$G40*#REF!</f>
        <v>#REF!</v>
      </c>
      <c r="BE18" s="244"/>
      <c r="BG18" s="245">
        <v>1300000</v>
      </c>
      <c r="BH18" s="354"/>
    </row>
    <row r="19" spans="1:256" ht="15" x14ac:dyDescent="0.25">
      <c r="A19" s="214">
        <v>36</v>
      </c>
      <c r="B19" s="215">
        <f t="shared" si="44"/>
        <v>1.1200000000000001</v>
      </c>
      <c r="C19" s="202">
        <v>8.0000000000000002E-3</v>
      </c>
      <c r="D19" s="203"/>
      <c r="E19" s="354"/>
      <c r="F19" s="236">
        <v>1400000</v>
      </c>
      <c r="G19" s="237">
        <f t="shared" si="45"/>
        <v>13.26</v>
      </c>
      <c r="H19" s="238">
        <f t="shared" si="0"/>
        <v>13.37</v>
      </c>
      <c r="I19" s="239">
        <f t="shared" si="1"/>
        <v>13.58</v>
      </c>
      <c r="J19" s="238">
        <f t="shared" si="2"/>
        <v>13.58</v>
      </c>
      <c r="K19" s="239">
        <f t="shared" si="3"/>
        <v>13.68</v>
      </c>
      <c r="L19" s="238">
        <f t="shared" si="4"/>
        <v>13.79</v>
      </c>
      <c r="M19" s="239">
        <f t="shared" si="5"/>
        <v>13.9</v>
      </c>
      <c r="N19" s="238">
        <f t="shared" si="6"/>
        <v>14</v>
      </c>
      <c r="O19" s="240">
        <f t="shared" si="7"/>
        <v>14.23</v>
      </c>
      <c r="P19" s="241">
        <f t="shared" si="8"/>
        <v>14.21</v>
      </c>
      <c r="Q19" s="239">
        <f t="shared" si="9"/>
        <v>14.32</v>
      </c>
      <c r="R19" s="238">
        <f t="shared" si="10"/>
        <v>14.43</v>
      </c>
      <c r="S19" s="239">
        <f t="shared" si="11"/>
        <v>14.53</v>
      </c>
      <c r="T19" s="238">
        <f t="shared" si="12"/>
        <v>14.64</v>
      </c>
      <c r="U19" s="239">
        <f t="shared" si="13"/>
        <v>14.75</v>
      </c>
      <c r="V19" s="238">
        <f t="shared" si="14"/>
        <v>14.85</v>
      </c>
      <c r="W19" s="239">
        <f t="shared" si="15"/>
        <v>14.96</v>
      </c>
      <c r="X19" s="238">
        <f t="shared" si="16"/>
        <v>15.06</v>
      </c>
      <c r="Y19" s="240">
        <f t="shared" si="17"/>
        <v>15.17</v>
      </c>
      <c r="Z19" s="241">
        <f t="shared" si="18"/>
        <v>15.28</v>
      </c>
      <c r="AA19" s="239">
        <f t="shared" si="19"/>
        <v>15.38</v>
      </c>
      <c r="AB19" s="238">
        <f t="shared" si="20"/>
        <v>15.49</v>
      </c>
      <c r="AC19" s="239">
        <f t="shared" si="21"/>
        <v>15.59</v>
      </c>
      <c r="AD19" s="238">
        <f t="shared" si="22"/>
        <v>15.7</v>
      </c>
      <c r="AE19" s="239">
        <f t="shared" si="23"/>
        <v>15.81</v>
      </c>
      <c r="AF19" s="238">
        <f t="shared" si="24"/>
        <v>15.91</v>
      </c>
      <c r="AG19" s="239">
        <f t="shared" si="25"/>
        <v>16.02</v>
      </c>
      <c r="AH19" s="238">
        <f t="shared" si="26"/>
        <v>16.12</v>
      </c>
      <c r="AI19" s="240">
        <f t="shared" si="27"/>
        <v>16.23</v>
      </c>
      <c r="AJ19" s="241">
        <f t="shared" si="28"/>
        <v>16.34</v>
      </c>
      <c r="AK19" s="239">
        <f t="shared" si="29"/>
        <v>16.440000000000001</v>
      </c>
      <c r="AL19" s="238">
        <f t="shared" si="30"/>
        <v>16.55</v>
      </c>
      <c r="AM19" s="239">
        <f t="shared" si="31"/>
        <v>16.649999999999999</v>
      </c>
      <c r="AN19" s="238">
        <f t="shared" si="32"/>
        <v>16.760000000000002</v>
      </c>
      <c r="AO19" s="239">
        <f t="shared" si="33"/>
        <v>16.87</v>
      </c>
      <c r="AP19" s="238">
        <f t="shared" si="34"/>
        <v>16.97</v>
      </c>
      <c r="AQ19" s="239">
        <f t="shared" si="35"/>
        <v>17.079999999999998</v>
      </c>
      <c r="AR19" s="238">
        <f t="shared" si="36"/>
        <v>17.18</v>
      </c>
      <c r="AS19" s="240">
        <f t="shared" si="37"/>
        <v>17.29</v>
      </c>
      <c r="AT19" s="241">
        <f t="shared" si="38"/>
        <v>17.399999999999999</v>
      </c>
      <c r="AU19" s="239">
        <f t="shared" si="39"/>
        <v>17.5</v>
      </c>
      <c r="AV19" s="242">
        <f t="shared" si="40"/>
        <v>17.61</v>
      </c>
      <c r="AW19" s="239">
        <f t="shared" si="41"/>
        <v>17.72</v>
      </c>
      <c r="AX19" s="238">
        <f t="shared" si="42"/>
        <v>17.82</v>
      </c>
      <c r="AY19" s="239">
        <f t="shared" si="43"/>
        <v>17.93</v>
      </c>
      <c r="AZ19" s="243" t="e">
        <f>$G41*#REF!</f>
        <v>#REF!</v>
      </c>
      <c r="BA19" s="238" t="e">
        <f>$G41*#REF!</f>
        <v>#REF!</v>
      </c>
      <c r="BB19" s="243" t="e">
        <f>$G41*#REF!</f>
        <v>#REF!</v>
      </c>
      <c r="BC19" s="238" t="e">
        <f>$G41*#REF!</f>
        <v>#REF!</v>
      </c>
      <c r="BD19" s="243" t="e">
        <f>$G41*#REF!</f>
        <v>#REF!</v>
      </c>
      <c r="BE19" s="244"/>
      <c r="BG19" s="236">
        <v>1400000</v>
      </c>
      <c r="BH19" s="354"/>
    </row>
    <row r="20" spans="1:256" ht="15" x14ac:dyDescent="0.25">
      <c r="A20" s="200">
        <v>37</v>
      </c>
      <c r="B20" s="201">
        <f t="shared" si="44"/>
        <v>1.1279999999999999</v>
      </c>
      <c r="C20" s="202">
        <v>8.0000000000000002E-3</v>
      </c>
      <c r="D20" s="203"/>
      <c r="E20" s="354"/>
      <c r="F20" s="245">
        <v>1500000</v>
      </c>
      <c r="G20" s="237">
        <f t="shared" si="45"/>
        <v>13.11</v>
      </c>
      <c r="H20" s="238">
        <f t="shared" si="0"/>
        <v>13.21</v>
      </c>
      <c r="I20" s="239">
        <f t="shared" si="1"/>
        <v>13.42</v>
      </c>
      <c r="J20" s="238">
        <f t="shared" si="2"/>
        <v>13.42</v>
      </c>
      <c r="K20" s="239">
        <f t="shared" si="3"/>
        <v>13.53</v>
      </c>
      <c r="L20" s="238">
        <f t="shared" si="4"/>
        <v>13.63</v>
      </c>
      <c r="M20" s="239">
        <f t="shared" si="5"/>
        <v>13.74</v>
      </c>
      <c r="N20" s="238">
        <f t="shared" si="6"/>
        <v>13.84</v>
      </c>
      <c r="O20" s="240">
        <f t="shared" si="7"/>
        <v>14.06</v>
      </c>
      <c r="P20" s="241">
        <f t="shared" si="8"/>
        <v>14.05</v>
      </c>
      <c r="Q20" s="239">
        <f t="shared" si="9"/>
        <v>14.16</v>
      </c>
      <c r="R20" s="238">
        <f t="shared" si="10"/>
        <v>14.26</v>
      </c>
      <c r="S20" s="239">
        <f t="shared" si="11"/>
        <v>14.37</v>
      </c>
      <c r="T20" s="238">
        <f t="shared" si="12"/>
        <v>14.47</v>
      </c>
      <c r="U20" s="239">
        <f t="shared" si="13"/>
        <v>14.58</v>
      </c>
      <c r="V20" s="238">
        <f t="shared" si="14"/>
        <v>14.68</v>
      </c>
      <c r="W20" s="239">
        <f t="shared" si="15"/>
        <v>14.79</v>
      </c>
      <c r="X20" s="238">
        <f t="shared" si="16"/>
        <v>14.89</v>
      </c>
      <c r="Y20" s="240">
        <f t="shared" si="17"/>
        <v>15</v>
      </c>
      <c r="Z20" s="241">
        <f t="shared" si="18"/>
        <v>15.1</v>
      </c>
      <c r="AA20" s="239">
        <f t="shared" si="19"/>
        <v>15.21</v>
      </c>
      <c r="AB20" s="238">
        <f t="shared" si="20"/>
        <v>15.31</v>
      </c>
      <c r="AC20" s="239">
        <f t="shared" si="21"/>
        <v>15.42</v>
      </c>
      <c r="AD20" s="238">
        <f t="shared" si="22"/>
        <v>15.52</v>
      </c>
      <c r="AE20" s="239">
        <f t="shared" si="23"/>
        <v>15.63</v>
      </c>
      <c r="AF20" s="238">
        <f t="shared" si="24"/>
        <v>15.73</v>
      </c>
      <c r="AG20" s="239">
        <f t="shared" si="25"/>
        <v>15.84</v>
      </c>
      <c r="AH20" s="238">
        <f t="shared" si="26"/>
        <v>15.94</v>
      </c>
      <c r="AI20" s="240">
        <f t="shared" si="27"/>
        <v>16.05</v>
      </c>
      <c r="AJ20" s="241">
        <f t="shared" si="28"/>
        <v>16.149999999999999</v>
      </c>
      <c r="AK20" s="239">
        <f t="shared" si="29"/>
        <v>16.260000000000002</v>
      </c>
      <c r="AL20" s="238">
        <f t="shared" si="30"/>
        <v>16.36</v>
      </c>
      <c r="AM20" s="239">
        <f t="shared" si="31"/>
        <v>16.47</v>
      </c>
      <c r="AN20" s="238">
        <f t="shared" si="32"/>
        <v>16.57</v>
      </c>
      <c r="AO20" s="239">
        <f t="shared" si="33"/>
        <v>16.68</v>
      </c>
      <c r="AP20" s="238">
        <f t="shared" si="34"/>
        <v>16.78</v>
      </c>
      <c r="AQ20" s="239">
        <f t="shared" si="35"/>
        <v>16.89</v>
      </c>
      <c r="AR20" s="238">
        <f t="shared" si="36"/>
        <v>16.989999999999998</v>
      </c>
      <c r="AS20" s="240">
        <f t="shared" si="37"/>
        <v>17.100000000000001</v>
      </c>
      <c r="AT20" s="241">
        <f t="shared" si="38"/>
        <v>17.2</v>
      </c>
      <c r="AU20" s="239">
        <f t="shared" si="39"/>
        <v>17.309999999999999</v>
      </c>
      <c r="AV20" s="242">
        <f t="shared" si="40"/>
        <v>17.41</v>
      </c>
      <c r="AW20" s="239">
        <f t="shared" si="41"/>
        <v>17.510000000000002</v>
      </c>
      <c r="AX20" s="238">
        <f t="shared" si="42"/>
        <v>17.62</v>
      </c>
      <c r="AY20" s="239">
        <f t="shared" si="43"/>
        <v>17.72</v>
      </c>
      <c r="AZ20" s="243" t="e">
        <f>$G42*#REF!</f>
        <v>#REF!</v>
      </c>
      <c r="BA20" s="238" t="e">
        <f>$G42*#REF!</f>
        <v>#REF!</v>
      </c>
      <c r="BB20" s="243" t="e">
        <f>$G42*#REF!</f>
        <v>#REF!</v>
      </c>
      <c r="BC20" s="238" t="e">
        <f>$G42*#REF!</f>
        <v>#REF!</v>
      </c>
      <c r="BD20" s="243" t="e">
        <f>$G42*#REF!</f>
        <v>#REF!</v>
      </c>
      <c r="BE20" s="244"/>
      <c r="BG20" s="245">
        <v>1500000</v>
      </c>
      <c r="BH20" s="354"/>
    </row>
    <row r="21" spans="1:256" ht="15" x14ac:dyDescent="0.25">
      <c r="A21" s="214">
        <v>38</v>
      </c>
      <c r="B21" s="215">
        <f t="shared" si="44"/>
        <v>1.1359999999999999</v>
      </c>
      <c r="C21" s="202">
        <v>8.0000000000000002E-3</v>
      </c>
      <c r="D21" s="203"/>
      <c r="E21" s="354"/>
      <c r="F21" s="236">
        <v>1600000</v>
      </c>
      <c r="G21" s="237">
        <f t="shared" si="45"/>
        <v>12.98</v>
      </c>
      <c r="H21" s="238">
        <f t="shared" si="0"/>
        <v>13.08</v>
      </c>
      <c r="I21" s="239">
        <f t="shared" si="1"/>
        <v>13.29</v>
      </c>
      <c r="J21" s="238">
        <f t="shared" si="2"/>
        <v>13.29</v>
      </c>
      <c r="K21" s="239">
        <f t="shared" si="3"/>
        <v>13.4</v>
      </c>
      <c r="L21" s="238">
        <f t="shared" si="4"/>
        <v>13.5</v>
      </c>
      <c r="M21" s="239">
        <f t="shared" si="5"/>
        <v>13.6</v>
      </c>
      <c r="N21" s="238">
        <f t="shared" si="6"/>
        <v>13.71</v>
      </c>
      <c r="O21" s="240">
        <f t="shared" si="7"/>
        <v>13.92</v>
      </c>
      <c r="P21" s="241">
        <f t="shared" si="8"/>
        <v>13.91</v>
      </c>
      <c r="Q21" s="239">
        <f t="shared" si="9"/>
        <v>14.02</v>
      </c>
      <c r="R21" s="238">
        <f t="shared" si="10"/>
        <v>14.12</v>
      </c>
      <c r="S21" s="239">
        <f t="shared" si="11"/>
        <v>14.23</v>
      </c>
      <c r="T21" s="238">
        <f t="shared" si="12"/>
        <v>14.33</v>
      </c>
      <c r="U21" s="239">
        <f t="shared" si="13"/>
        <v>14.43</v>
      </c>
      <c r="V21" s="238">
        <f t="shared" si="14"/>
        <v>14.54</v>
      </c>
      <c r="W21" s="239">
        <f t="shared" si="15"/>
        <v>14.64</v>
      </c>
      <c r="X21" s="238">
        <f t="shared" si="16"/>
        <v>14.75</v>
      </c>
      <c r="Y21" s="240">
        <f t="shared" si="17"/>
        <v>14.85</v>
      </c>
      <c r="Z21" s="241">
        <f t="shared" si="18"/>
        <v>14.95</v>
      </c>
      <c r="AA21" s="239">
        <f t="shared" si="19"/>
        <v>15.06</v>
      </c>
      <c r="AB21" s="238">
        <f t="shared" si="20"/>
        <v>15.16</v>
      </c>
      <c r="AC21" s="239">
        <f t="shared" si="21"/>
        <v>15.26</v>
      </c>
      <c r="AD21" s="238">
        <f t="shared" si="22"/>
        <v>15.37</v>
      </c>
      <c r="AE21" s="239">
        <f t="shared" si="23"/>
        <v>15.47</v>
      </c>
      <c r="AF21" s="238">
        <f t="shared" si="24"/>
        <v>15.58</v>
      </c>
      <c r="AG21" s="239">
        <f t="shared" si="25"/>
        <v>15.68</v>
      </c>
      <c r="AH21" s="238">
        <f t="shared" si="26"/>
        <v>15.78</v>
      </c>
      <c r="AI21" s="240">
        <f t="shared" si="27"/>
        <v>15.89</v>
      </c>
      <c r="AJ21" s="241">
        <f t="shared" si="28"/>
        <v>15.99</v>
      </c>
      <c r="AK21" s="239">
        <f t="shared" si="29"/>
        <v>16.100000000000001</v>
      </c>
      <c r="AL21" s="238">
        <f t="shared" si="30"/>
        <v>16.2</v>
      </c>
      <c r="AM21" s="239">
        <f t="shared" si="31"/>
        <v>16.3</v>
      </c>
      <c r="AN21" s="238">
        <f t="shared" si="32"/>
        <v>16.41</v>
      </c>
      <c r="AO21" s="239">
        <f t="shared" si="33"/>
        <v>16.510000000000002</v>
      </c>
      <c r="AP21" s="238">
        <f t="shared" si="34"/>
        <v>16.61</v>
      </c>
      <c r="AQ21" s="239">
        <f t="shared" si="35"/>
        <v>16.72</v>
      </c>
      <c r="AR21" s="238">
        <f t="shared" si="36"/>
        <v>16.82</v>
      </c>
      <c r="AS21" s="240">
        <f t="shared" si="37"/>
        <v>16.93</v>
      </c>
      <c r="AT21" s="241">
        <f t="shared" si="38"/>
        <v>17.03</v>
      </c>
      <c r="AU21" s="239">
        <f t="shared" si="39"/>
        <v>17.13</v>
      </c>
      <c r="AV21" s="242">
        <f t="shared" si="40"/>
        <v>17.239999999999998</v>
      </c>
      <c r="AW21" s="239">
        <f t="shared" si="41"/>
        <v>17.34</v>
      </c>
      <c r="AX21" s="238">
        <f t="shared" si="42"/>
        <v>17.45</v>
      </c>
      <c r="AY21" s="239">
        <f t="shared" si="43"/>
        <v>17.55</v>
      </c>
      <c r="AZ21" s="243" t="e">
        <f>$G43*#REF!</f>
        <v>#REF!</v>
      </c>
      <c r="BA21" s="238" t="e">
        <f>$G43*#REF!</f>
        <v>#REF!</v>
      </c>
      <c r="BB21" s="243" t="e">
        <f>$G43*#REF!</f>
        <v>#REF!</v>
      </c>
      <c r="BC21" s="238" t="e">
        <f>$G43*#REF!</f>
        <v>#REF!</v>
      </c>
      <c r="BD21" s="243" t="e">
        <f>$G43*#REF!</f>
        <v>#REF!</v>
      </c>
      <c r="BE21" s="244"/>
      <c r="BG21" s="236">
        <v>1600000</v>
      </c>
      <c r="BH21" s="354"/>
    </row>
    <row r="22" spans="1:256" ht="15" x14ac:dyDescent="0.25">
      <c r="A22" s="200">
        <v>39</v>
      </c>
      <c r="B22" s="201">
        <f t="shared" si="44"/>
        <v>1.1439999999999999</v>
      </c>
      <c r="C22" s="202">
        <v>8.0000000000000002E-3</v>
      </c>
      <c r="D22" s="203"/>
      <c r="E22" s="354"/>
      <c r="F22" s="236">
        <v>1700000</v>
      </c>
      <c r="G22" s="237">
        <f t="shared" si="45"/>
        <v>12.86</v>
      </c>
      <c r="H22" s="238">
        <f t="shared" si="0"/>
        <v>12.96</v>
      </c>
      <c r="I22" s="239">
        <f t="shared" si="1"/>
        <v>13.17</v>
      </c>
      <c r="J22" s="238">
        <f t="shared" si="2"/>
        <v>13.17</v>
      </c>
      <c r="K22" s="239">
        <f t="shared" si="3"/>
        <v>13.27</v>
      </c>
      <c r="L22" s="238">
        <f t="shared" si="4"/>
        <v>13.37</v>
      </c>
      <c r="M22" s="239">
        <f t="shared" si="5"/>
        <v>13.48</v>
      </c>
      <c r="N22" s="238">
        <f t="shared" si="6"/>
        <v>13.58</v>
      </c>
      <c r="O22" s="240">
        <f t="shared" si="7"/>
        <v>13.79</v>
      </c>
      <c r="P22" s="241">
        <f t="shared" si="8"/>
        <v>13.79</v>
      </c>
      <c r="Q22" s="239">
        <f t="shared" si="9"/>
        <v>13.89</v>
      </c>
      <c r="R22" s="238">
        <f t="shared" si="10"/>
        <v>13.99</v>
      </c>
      <c r="S22" s="239">
        <f t="shared" si="11"/>
        <v>14.09</v>
      </c>
      <c r="T22" s="238">
        <f t="shared" si="12"/>
        <v>14.2</v>
      </c>
      <c r="U22" s="239">
        <f t="shared" si="13"/>
        <v>14.3</v>
      </c>
      <c r="V22" s="238">
        <f t="shared" si="14"/>
        <v>14.4</v>
      </c>
      <c r="W22" s="239">
        <f t="shared" si="15"/>
        <v>14.51</v>
      </c>
      <c r="X22" s="238">
        <f t="shared" si="16"/>
        <v>14.61</v>
      </c>
      <c r="Y22" s="240">
        <f t="shared" si="17"/>
        <v>14.71</v>
      </c>
      <c r="Z22" s="241">
        <f t="shared" si="18"/>
        <v>14.81</v>
      </c>
      <c r="AA22" s="239">
        <f t="shared" si="19"/>
        <v>14.92</v>
      </c>
      <c r="AB22" s="238">
        <f t="shared" si="20"/>
        <v>15.02</v>
      </c>
      <c r="AC22" s="239">
        <f t="shared" si="21"/>
        <v>15.12</v>
      </c>
      <c r="AD22" s="238">
        <f t="shared" si="22"/>
        <v>15.23</v>
      </c>
      <c r="AE22" s="239">
        <f t="shared" si="23"/>
        <v>15.33</v>
      </c>
      <c r="AF22" s="238">
        <f t="shared" si="24"/>
        <v>15.43</v>
      </c>
      <c r="AG22" s="239">
        <f t="shared" si="25"/>
        <v>15.53</v>
      </c>
      <c r="AH22" s="238">
        <f t="shared" si="26"/>
        <v>15.64</v>
      </c>
      <c r="AI22" s="240">
        <f t="shared" si="27"/>
        <v>15.74</v>
      </c>
      <c r="AJ22" s="241">
        <f t="shared" si="28"/>
        <v>15.84</v>
      </c>
      <c r="AK22" s="239">
        <f t="shared" si="29"/>
        <v>15.95</v>
      </c>
      <c r="AL22" s="238">
        <f t="shared" si="30"/>
        <v>16.05</v>
      </c>
      <c r="AM22" s="239">
        <f t="shared" si="31"/>
        <v>16.149999999999999</v>
      </c>
      <c r="AN22" s="238">
        <f t="shared" si="32"/>
        <v>16.260000000000002</v>
      </c>
      <c r="AO22" s="239">
        <f t="shared" si="33"/>
        <v>16.36</v>
      </c>
      <c r="AP22" s="238">
        <f t="shared" si="34"/>
        <v>16.46</v>
      </c>
      <c r="AQ22" s="239">
        <f t="shared" si="35"/>
        <v>16.559999999999999</v>
      </c>
      <c r="AR22" s="238">
        <f t="shared" si="36"/>
        <v>16.670000000000002</v>
      </c>
      <c r="AS22" s="240">
        <f t="shared" si="37"/>
        <v>16.77</v>
      </c>
      <c r="AT22" s="241">
        <f t="shared" si="38"/>
        <v>16.87</v>
      </c>
      <c r="AU22" s="239">
        <f t="shared" si="39"/>
        <v>16.98</v>
      </c>
      <c r="AV22" s="242">
        <f t="shared" si="40"/>
        <v>17.079999999999998</v>
      </c>
      <c r="AW22" s="239">
        <f t="shared" si="41"/>
        <v>17.18</v>
      </c>
      <c r="AX22" s="238">
        <f t="shared" si="42"/>
        <v>17.28</v>
      </c>
      <c r="AY22" s="239">
        <f t="shared" si="43"/>
        <v>17.39</v>
      </c>
      <c r="AZ22" s="243" t="e">
        <f>$G44*#REF!</f>
        <v>#REF!</v>
      </c>
      <c r="BA22" s="238" t="e">
        <f>$G44*#REF!</f>
        <v>#REF!</v>
      </c>
      <c r="BB22" s="243" t="e">
        <f>$G44*#REF!</f>
        <v>#REF!</v>
      </c>
      <c r="BC22" s="238" t="e">
        <f>$G44*#REF!</f>
        <v>#REF!</v>
      </c>
      <c r="BD22" s="243" t="e">
        <f>$G44*#REF!</f>
        <v>#REF!</v>
      </c>
      <c r="BE22" s="244"/>
      <c r="BG22" s="236">
        <v>1700000</v>
      </c>
      <c r="BH22" s="354"/>
    </row>
    <row r="23" spans="1:256" ht="15" x14ac:dyDescent="0.25">
      <c r="A23" s="214">
        <v>40</v>
      </c>
      <c r="B23" s="215">
        <f t="shared" si="44"/>
        <v>1.1519999999999999</v>
      </c>
      <c r="C23" s="202">
        <v>8.0000000000000002E-3</v>
      </c>
      <c r="D23" s="203"/>
      <c r="E23" s="354"/>
      <c r="F23" s="245">
        <v>1800000</v>
      </c>
      <c r="G23" s="237">
        <f t="shared" si="45"/>
        <v>12.74</v>
      </c>
      <c r="H23" s="238">
        <f t="shared" si="0"/>
        <v>12.84</v>
      </c>
      <c r="I23" s="239">
        <f t="shared" si="1"/>
        <v>13.05</v>
      </c>
      <c r="J23" s="238">
        <f t="shared" si="2"/>
        <v>13.05</v>
      </c>
      <c r="K23" s="239">
        <f t="shared" si="3"/>
        <v>13.15</v>
      </c>
      <c r="L23" s="238">
        <f t="shared" si="4"/>
        <v>13.25</v>
      </c>
      <c r="M23" s="239">
        <f t="shared" si="5"/>
        <v>13.35</v>
      </c>
      <c r="N23" s="238">
        <f t="shared" si="6"/>
        <v>13.45</v>
      </c>
      <c r="O23" s="240">
        <f t="shared" si="7"/>
        <v>13.66</v>
      </c>
      <c r="P23" s="241">
        <f t="shared" si="8"/>
        <v>13.66</v>
      </c>
      <c r="Q23" s="239">
        <f t="shared" si="9"/>
        <v>13.76</v>
      </c>
      <c r="R23" s="238">
        <f t="shared" si="10"/>
        <v>13.86</v>
      </c>
      <c r="S23" s="239">
        <f t="shared" si="11"/>
        <v>13.96</v>
      </c>
      <c r="T23" s="238">
        <f t="shared" si="12"/>
        <v>14.06</v>
      </c>
      <c r="U23" s="239">
        <f t="shared" si="13"/>
        <v>14.17</v>
      </c>
      <c r="V23" s="238">
        <f t="shared" si="14"/>
        <v>14.27</v>
      </c>
      <c r="W23" s="239">
        <f t="shared" si="15"/>
        <v>14.37</v>
      </c>
      <c r="X23" s="238">
        <f t="shared" si="16"/>
        <v>14.47</v>
      </c>
      <c r="Y23" s="240">
        <f t="shared" si="17"/>
        <v>14.57</v>
      </c>
      <c r="Z23" s="241">
        <f t="shared" si="18"/>
        <v>14.68</v>
      </c>
      <c r="AA23" s="239">
        <f t="shared" si="19"/>
        <v>14.78</v>
      </c>
      <c r="AB23" s="238">
        <f t="shared" si="20"/>
        <v>14.88</v>
      </c>
      <c r="AC23" s="239">
        <f t="shared" si="21"/>
        <v>14.98</v>
      </c>
      <c r="AD23" s="238">
        <f t="shared" si="22"/>
        <v>15.08</v>
      </c>
      <c r="AE23" s="239">
        <f t="shared" si="23"/>
        <v>15.19</v>
      </c>
      <c r="AF23" s="238">
        <f t="shared" si="24"/>
        <v>15.29</v>
      </c>
      <c r="AG23" s="239">
        <f t="shared" si="25"/>
        <v>15.39</v>
      </c>
      <c r="AH23" s="238">
        <f t="shared" si="26"/>
        <v>15.49</v>
      </c>
      <c r="AI23" s="240">
        <f t="shared" si="27"/>
        <v>15.59</v>
      </c>
      <c r="AJ23" s="241">
        <f t="shared" si="28"/>
        <v>15.7</v>
      </c>
      <c r="AK23" s="239">
        <f t="shared" si="29"/>
        <v>15.8</v>
      </c>
      <c r="AL23" s="238">
        <f t="shared" si="30"/>
        <v>15.9</v>
      </c>
      <c r="AM23" s="239">
        <f t="shared" si="31"/>
        <v>16</v>
      </c>
      <c r="AN23" s="238">
        <f t="shared" si="32"/>
        <v>16.100000000000001</v>
      </c>
      <c r="AO23" s="239">
        <f t="shared" si="33"/>
        <v>16.21</v>
      </c>
      <c r="AP23" s="238">
        <f t="shared" si="34"/>
        <v>16.309999999999999</v>
      </c>
      <c r="AQ23" s="239">
        <f t="shared" si="35"/>
        <v>16.41</v>
      </c>
      <c r="AR23" s="238">
        <f t="shared" si="36"/>
        <v>16.510000000000002</v>
      </c>
      <c r="AS23" s="240">
        <f t="shared" si="37"/>
        <v>16.61</v>
      </c>
      <c r="AT23" s="241">
        <f t="shared" si="38"/>
        <v>16.71</v>
      </c>
      <c r="AU23" s="239">
        <f t="shared" si="39"/>
        <v>16.82</v>
      </c>
      <c r="AV23" s="242">
        <f t="shared" si="40"/>
        <v>16.920000000000002</v>
      </c>
      <c r="AW23" s="239">
        <f t="shared" si="41"/>
        <v>17.02</v>
      </c>
      <c r="AX23" s="238">
        <f t="shared" si="42"/>
        <v>17.12</v>
      </c>
      <c r="AY23" s="239">
        <f t="shared" si="43"/>
        <v>17.22</v>
      </c>
      <c r="AZ23" s="243" t="e">
        <f>$G45*#REF!</f>
        <v>#REF!</v>
      </c>
      <c r="BA23" s="238" t="e">
        <f>$G45*#REF!</f>
        <v>#REF!</v>
      </c>
      <c r="BB23" s="243" t="e">
        <f>$G45*#REF!</f>
        <v>#REF!</v>
      </c>
      <c r="BC23" s="238" t="e">
        <f>$G45*#REF!</f>
        <v>#REF!</v>
      </c>
      <c r="BD23" s="243" t="e">
        <f>$G45*#REF!</f>
        <v>#REF!</v>
      </c>
      <c r="BE23" s="244"/>
      <c r="BG23" s="245">
        <v>1800000</v>
      </c>
      <c r="BH23" s="354"/>
    </row>
    <row r="24" spans="1:256" ht="15.75" thickBot="1" x14ac:dyDescent="0.3">
      <c r="A24" s="200">
        <v>41</v>
      </c>
      <c r="B24" s="201">
        <f t="shared" si="44"/>
        <v>1.1599999999999999</v>
      </c>
      <c r="C24" s="202">
        <v>8.0000000000000002E-3</v>
      </c>
      <c r="D24" s="203"/>
      <c r="E24" s="354"/>
      <c r="F24" s="246">
        <v>1900000</v>
      </c>
      <c r="G24" s="247">
        <f t="shared" si="45"/>
        <v>12.64</v>
      </c>
      <c r="H24" s="248">
        <f t="shared" si="0"/>
        <v>12.74</v>
      </c>
      <c r="I24" s="249">
        <f t="shared" si="1"/>
        <v>12.94</v>
      </c>
      <c r="J24" s="248">
        <f t="shared" si="2"/>
        <v>12.94</v>
      </c>
      <c r="K24" s="249">
        <f t="shared" si="3"/>
        <v>13.04</v>
      </c>
      <c r="L24" s="248">
        <f t="shared" si="4"/>
        <v>13.15</v>
      </c>
      <c r="M24" s="249">
        <f t="shared" si="5"/>
        <v>13.25</v>
      </c>
      <c r="N24" s="248">
        <f t="shared" si="6"/>
        <v>13.35</v>
      </c>
      <c r="O24" s="250">
        <f t="shared" si="7"/>
        <v>13.56</v>
      </c>
      <c r="P24" s="251">
        <f t="shared" si="8"/>
        <v>13.55</v>
      </c>
      <c r="Q24" s="249">
        <f t="shared" si="9"/>
        <v>13.65</v>
      </c>
      <c r="R24" s="248">
        <f t="shared" si="10"/>
        <v>13.75</v>
      </c>
      <c r="S24" s="249">
        <f t="shared" si="11"/>
        <v>13.85</v>
      </c>
      <c r="T24" s="248">
        <f t="shared" si="12"/>
        <v>13.95</v>
      </c>
      <c r="U24" s="249">
        <f t="shared" si="13"/>
        <v>14.06</v>
      </c>
      <c r="V24" s="248">
        <f t="shared" si="14"/>
        <v>14.16</v>
      </c>
      <c r="W24" s="249">
        <f t="shared" si="15"/>
        <v>14.26</v>
      </c>
      <c r="X24" s="248">
        <f t="shared" si="16"/>
        <v>14.36</v>
      </c>
      <c r="Y24" s="250">
        <f t="shared" si="17"/>
        <v>14.46</v>
      </c>
      <c r="Z24" s="251">
        <f t="shared" si="18"/>
        <v>14.56</v>
      </c>
      <c r="AA24" s="249">
        <f t="shared" si="19"/>
        <v>14.66</v>
      </c>
      <c r="AB24" s="248">
        <f t="shared" si="20"/>
        <v>14.76</v>
      </c>
      <c r="AC24" s="249">
        <f t="shared" si="21"/>
        <v>14.86</v>
      </c>
      <c r="AD24" s="248">
        <f t="shared" si="22"/>
        <v>14.97</v>
      </c>
      <c r="AE24" s="249">
        <f t="shared" si="23"/>
        <v>15.07</v>
      </c>
      <c r="AF24" s="248">
        <f t="shared" si="24"/>
        <v>15.17</v>
      </c>
      <c r="AG24" s="249">
        <f t="shared" si="25"/>
        <v>15.27</v>
      </c>
      <c r="AH24" s="248">
        <f t="shared" si="26"/>
        <v>15.37</v>
      </c>
      <c r="AI24" s="250">
        <f t="shared" si="27"/>
        <v>15.47</v>
      </c>
      <c r="AJ24" s="251">
        <f t="shared" si="28"/>
        <v>15.57</v>
      </c>
      <c r="AK24" s="249">
        <f t="shared" si="29"/>
        <v>15.67</v>
      </c>
      <c r="AL24" s="248">
        <f t="shared" si="30"/>
        <v>15.77</v>
      </c>
      <c r="AM24" s="249">
        <f t="shared" si="31"/>
        <v>15.88</v>
      </c>
      <c r="AN24" s="248">
        <f t="shared" si="32"/>
        <v>15.98</v>
      </c>
      <c r="AO24" s="249">
        <f t="shared" si="33"/>
        <v>16.079999999999998</v>
      </c>
      <c r="AP24" s="248">
        <f t="shared" si="34"/>
        <v>16.18</v>
      </c>
      <c r="AQ24" s="249">
        <f t="shared" si="35"/>
        <v>16.28</v>
      </c>
      <c r="AR24" s="248">
        <f t="shared" si="36"/>
        <v>16.38</v>
      </c>
      <c r="AS24" s="250">
        <f t="shared" si="37"/>
        <v>16.48</v>
      </c>
      <c r="AT24" s="251">
        <f t="shared" si="38"/>
        <v>16.579999999999998</v>
      </c>
      <c r="AU24" s="249">
        <f t="shared" si="39"/>
        <v>16.68</v>
      </c>
      <c r="AV24" s="252">
        <f t="shared" si="40"/>
        <v>16.79</v>
      </c>
      <c r="AW24" s="249">
        <f t="shared" si="41"/>
        <v>16.89</v>
      </c>
      <c r="AX24" s="248">
        <f t="shared" si="42"/>
        <v>16.989999999999998</v>
      </c>
      <c r="AY24" s="249">
        <f t="shared" si="43"/>
        <v>17.09</v>
      </c>
      <c r="AZ24" s="253" t="e">
        <f>$G46*#REF!</f>
        <v>#REF!</v>
      </c>
      <c r="BA24" s="248" t="e">
        <f>$G46*#REF!</f>
        <v>#REF!</v>
      </c>
      <c r="BB24" s="253" t="e">
        <f>$G46*#REF!</f>
        <v>#REF!</v>
      </c>
      <c r="BC24" s="248" t="e">
        <f>$G46*#REF!</f>
        <v>#REF!</v>
      </c>
      <c r="BD24" s="253" t="e">
        <f>$G46*#REF!</f>
        <v>#REF!</v>
      </c>
      <c r="BE24" s="254"/>
      <c r="BF24" s="257"/>
      <c r="BG24" s="246">
        <v>1900000</v>
      </c>
      <c r="BH24" s="354"/>
      <c r="BI24" s="257"/>
      <c r="BJ24" s="257"/>
      <c r="BK24" s="257"/>
      <c r="BL24" s="257"/>
      <c r="BM24" s="257"/>
      <c r="BN24" s="257"/>
      <c r="BO24" s="257"/>
      <c r="BP24" s="257"/>
      <c r="BQ24" s="257"/>
      <c r="BR24" s="257"/>
      <c r="BS24" s="257"/>
      <c r="BT24" s="257"/>
      <c r="BU24" s="257"/>
      <c r="BV24" s="257"/>
      <c r="BW24" s="257"/>
      <c r="BX24" s="257"/>
      <c r="BY24" s="257"/>
      <c r="BZ24" s="257"/>
      <c r="CA24" s="257"/>
      <c r="CB24" s="257"/>
      <c r="CC24" s="257"/>
      <c r="CD24" s="257"/>
      <c r="CE24" s="257"/>
      <c r="CF24" s="257"/>
      <c r="CG24" s="257"/>
      <c r="CH24" s="257"/>
      <c r="CI24" s="257"/>
      <c r="CJ24" s="257"/>
      <c r="CK24" s="257"/>
      <c r="CL24" s="257"/>
      <c r="CM24" s="257"/>
      <c r="CN24" s="257"/>
      <c r="CO24" s="257"/>
      <c r="CP24" s="257"/>
      <c r="CQ24" s="257"/>
      <c r="CR24" s="257"/>
      <c r="CS24" s="257"/>
      <c r="CT24" s="257"/>
      <c r="CU24" s="257"/>
      <c r="CV24" s="257"/>
      <c r="CW24" s="257"/>
      <c r="CX24" s="257"/>
      <c r="CY24" s="257"/>
      <c r="CZ24" s="257"/>
      <c r="DA24" s="257"/>
      <c r="DB24" s="257"/>
      <c r="DC24" s="257"/>
      <c r="DD24" s="257"/>
      <c r="DE24" s="257"/>
      <c r="DF24" s="257"/>
      <c r="DG24" s="257"/>
      <c r="DH24" s="257"/>
      <c r="DI24" s="257"/>
      <c r="DJ24" s="257"/>
      <c r="DK24" s="257"/>
      <c r="DL24" s="257"/>
      <c r="DM24" s="257"/>
      <c r="DN24" s="257"/>
      <c r="DO24" s="257"/>
      <c r="DP24" s="257"/>
      <c r="DQ24" s="257"/>
      <c r="DR24" s="257"/>
      <c r="DS24" s="257"/>
      <c r="DT24" s="257"/>
      <c r="DU24" s="257"/>
      <c r="DV24" s="257"/>
      <c r="DW24" s="257"/>
      <c r="DX24" s="257"/>
      <c r="DY24" s="257"/>
      <c r="DZ24" s="257"/>
      <c r="EA24" s="257"/>
      <c r="EB24" s="257"/>
      <c r="EC24" s="257"/>
      <c r="ED24" s="257"/>
      <c r="EE24" s="257"/>
      <c r="EF24" s="257"/>
      <c r="EG24" s="257"/>
      <c r="EH24" s="257"/>
      <c r="EI24" s="257"/>
      <c r="EJ24" s="257"/>
      <c r="EK24" s="257"/>
      <c r="EL24" s="257"/>
      <c r="EM24" s="257"/>
      <c r="EN24" s="257"/>
      <c r="EO24" s="257"/>
      <c r="EP24" s="257"/>
      <c r="EQ24" s="257"/>
      <c r="ER24" s="257"/>
      <c r="ES24" s="257"/>
      <c r="ET24" s="257"/>
      <c r="EU24" s="257"/>
      <c r="EV24" s="257"/>
      <c r="EW24" s="257"/>
      <c r="EX24" s="257"/>
      <c r="EY24" s="257"/>
      <c r="EZ24" s="257"/>
      <c r="FA24" s="257"/>
      <c r="FB24" s="257"/>
      <c r="FC24" s="257"/>
      <c r="FD24" s="257"/>
      <c r="FE24" s="257"/>
      <c r="FF24" s="257"/>
      <c r="FG24" s="257"/>
      <c r="FH24" s="257"/>
      <c r="FI24" s="257"/>
      <c r="FJ24" s="257"/>
      <c r="FK24" s="257"/>
      <c r="FL24" s="257"/>
      <c r="FM24" s="257"/>
      <c r="FN24" s="257"/>
      <c r="FO24" s="257"/>
      <c r="FP24" s="257"/>
      <c r="FQ24" s="257"/>
      <c r="FR24" s="257"/>
      <c r="FS24" s="257"/>
      <c r="FT24" s="257"/>
      <c r="FU24" s="257"/>
      <c r="FV24" s="257"/>
      <c r="FW24" s="257"/>
      <c r="FX24" s="257"/>
      <c r="FY24" s="257"/>
      <c r="FZ24" s="257"/>
      <c r="GA24" s="257"/>
      <c r="GB24" s="257"/>
      <c r="GC24" s="257"/>
      <c r="GD24" s="257"/>
      <c r="GE24" s="257"/>
      <c r="GF24" s="257"/>
      <c r="GG24" s="257"/>
      <c r="GH24" s="257"/>
      <c r="GI24" s="257"/>
      <c r="GJ24" s="257"/>
      <c r="GK24" s="257"/>
      <c r="GL24" s="257"/>
      <c r="GM24" s="257"/>
      <c r="GN24" s="257"/>
      <c r="GO24" s="257"/>
      <c r="GP24" s="257"/>
      <c r="GQ24" s="257"/>
      <c r="GR24" s="257"/>
      <c r="GS24" s="257"/>
      <c r="GT24" s="257"/>
      <c r="GU24" s="257"/>
      <c r="GV24" s="257"/>
      <c r="GW24" s="257"/>
      <c r="GX24" s="257"/>
      <c r="GY24" s="257"/>
      <c r="GZ24" s="257"/>
      <c r="HA24" s="257"/>
      <c r="HB24" s="257"/>
      <c r="HC24" s="257"/>
      <c r="HD24" s="257"/>
      <c r="HE24" s="257"/>
      <c r="HF24" s="257"/>
      <c r="HG24" s="257"/>
      <c r="HH24" s="257"/>
      <c r="HI24" s="257"/>
      <c r="HJ24" s="257"/>
      <c r="HK24" s="257"/>
      <c r="HL24" s="257"/>
      <c r="HM24" s="257"/>
      <c r="HN24" s="257"/>
      <c r="HO24" s="257"/>
      <c r="HP24" s="257"/>
      <c r="HQ24" s="257"/>
      <c r="HR24" s="257"/>
      <c r="HS24" s="257"/>
      <c r="HT24" s="257"/>
      <c r="HU24" s="257"/>
      <c r="HV24" s="257"/>
      <c r="HW24" s="257"/>
      <c r="HX24" s="257"/>
      <c r="HY24" s="257"/>
      <c r="HZ24" s="257"/>
      <c r="IA24" s="257"/>
      <c r="IB24" s="257"/>
      <c r="IC24" s="257"/>
      <c r="ID24" s="257"/>
      <c r="IE24" s="257"/>
      <c r="IF24" s="257"/>
      <c r="IG24" s="257"/>
      <c r="IH24" s="257"/>
      <c r="II24" s="257"/>
      <c r="IJ24" s="257"/>
      <c r="IK24" s="257"/>
      <c r="IL24" s="257"/>
      <c r="IM24" s="257"/>
      <c r="IN24" s="257"/>
      <c r="IO24" s="257"/>
      <c r="IP24" s="257"/>
      <c r="IQ24" s="257"/>
      <c r="IR24" s="257"/>
      <c r="IS24" s="257"/>
      <c r="IT24" s="257"/>
      <c r="IU24" s="257"/>
      <c r="IV24" s="257"/>
    </row>
    <row r="25" spans="1:256" ht="15" x14ac:dyDescent="0.25">
      <c r="A25" s="214">
        <v>42</v>
      </c>
      <c r="B25" s="215">
        <f t="shared" si="44"/>
        <v>1.1679999999999999</v>
      </c>
      <c r="C25" s="202">
        <v>8.0000000000000002E-3</v>
      </c>
      <c r="D25" s="203"/>
      <c r="E25" s="354"/>
      <c r="F25" s="226">
        <v>2000000</v>
      </c>
      <c r="G25" s="227">
        <f t="shared" si="45"/>
        <v>12.53</v>
      </c>
      <c r="H25" s="228">
        <f t="shared" si="0"/>
        <v>12.63</v>
      </c>
      <c r="I25" s="229">
        <f t="shared" si="1"/>
        <v>12.83</v>
      </c>
      <c r="J25" s="228">
        <f t="shared" si="2"/>
        <v>12.83</v>
      </c>
      <c r="K25" s="229">
        <f t="shared" si="3"/>
        <v>12.93</v>
      </c>
      <c r="L25" s="228">
        <f t="shared" si="4"/>
        <v>13.03</v>
      </c>
      <c r="M25" s="229">
        <f t="shared" si="5"/>
        <v>13.13</v>
      </c>
      <c r="N25" s="228">
        <f t="shared" si="6"/>
        <v>13.23</v>
      </c>
      <c r="O25" s="230">
        <f t="shared" si="7"/>
        <v>13.44</v>
      </c>
      <c r="P25" s="231">
        <f t="shared" si="8"/>
        <v>13.43</v>
      </c>
      <c r="Q25" s="229">
        <f t="shared" si="9"/>
        <v>13.53</v>
      </c>
      <c r="R25" s="228">
        <f t="shared" si="10"/>
        <v>13.63</v>
      </c>
      <c r="S25" s="229">
        <f t="shared" si="11"/>
        <v>13.73</v>
      </c>
      <c r="T25" s="228">
        <f t="shared" si="12"/>
        <v>13.83</v>
      </c>
      <c r="U25" s="229">
        <f t="shared" si="13"/>
        <v>13.93</v>
      </c>
      <c r="V25" s="228">
        <f t="shared" si="14"/>
        <v>14.03</v>
      </c>
      <c r="W25" s="229">
        <f t="shared" si="15"/>
        <v>14.13</v>
      </c>
      <c r="X25" s="228">
        <f t="shared" si="16"/>
        <v>14.23</v>
      </c>
      <c r="Y25" s="230">
        <f t="shared" si="17"/>
        <v>14.33</v>
      </c>
      <c r="Z25" s="231">
        <f t="shared" si="18"/>
        <v>14.43</v>
      </c>
      <c r="AA25" s="229">
        <f t="shared" si="19"/>
        <v>14.53</v>
      </c>
      <c r="AB25" s="228">
        <f t="shared" si="20"/>
        <v>14.64</v>
      </c>
      <c r="AC25" s="229">
        <f t="shared" si="21"/>
        <v>14.74</v>
      </c>
      <c r="AD25" s="228">
        <f t="shared" si="22"/>
        <v>14.84</v>
      </c>
      <c r="AE25" s="229">
        <f t="shared" si="23"/>
        <v>14.94</v>
      </c>
      <c r="AF25" s="228">
        <f t="shared" si="24"/>
        <v>15.04</v>
      </c>
      <c r="AG25" s="229">
        <f t="shared" si="25"/>
        <v>15.14</v>
      </c>
      <c r="AH25" s="228">
        <f t="shared" si="26"/>
        <v>15.24</v>
      </c>
      <c r="AI25" s="230">
        <f t="shared" si="27"/>
        <v>15.34</v>
      </c>
      <c r="AJ25" s="231">
        <f t="shared" si="28"/>
        <v>15.44</v>
      </c>
      <c r="AK25" s="229">
        <f t="shared" si="29"/>
        <v>15.54</v>
      </c>
      <c r="AL25" s="228">
        <f t="shared" si="30"/>
        <v>15.64</v>
      </c>
      <c r="AM25" s="229">
        <f t="shared" si="31"/>
        <v>15.74</v>
      </c>
      <c r="AN25" s="228">
        <f t="shared" si="32"/>
        <v>15.84</v>
      </c>
      <c r="AO25" s="229">
        <f t="shared" si="33"/>
        <v>15.94</v>
      </c>
      <c r="AP25" s="228">
        <f t="shared" si="34"/>
        <v>16.04</v>
      </c>
      <c r="AQ25" s="229">
        <f t="shared" si="35"/>
        <v>16.14</v>
      </c>
      <c r="AR25" s="228">
        <f t="shared" si="36"/>
        <v>16.239999999999998</v>
      </c>
      <c r="AS25" s="230">
        <f t="shared" si="37"/>
        <v>16.34</v>
      </c>
      <c r="AT25" s="231">
        <f t="shared" si="38"/>
        <v>16.440000000000001</v>
      </c>
      <c r="AU25" s="229">
        <f t="shared" si="39"/>
        <v>16.54</v>
      </c>
      <c r="AV25" s="232">
        <f t="shared" si="40"/>
        <v>16.64</v>
      </c>
      <c r="AW25" s="229">
        <f t="shared" si="41"/>
        <v>16.739999999999998</v>
      </c>
      <c r="AX25" s="228">
        <f t="shared" si="42"/>
        <v>16.84</v>
      </c>
      <c r="AY25" s="229">
        <f t="shared" si="43"/>
        <v>16.940000000000001</v>
      </c>
      <c r="AZ25" s="255" t="e">
        <f>$G47*#REF!</f>
        <v>#REF!</v>
      </c>
      <c r="BA25" s="228" t="e">
        <f>$G47*#REF!</f>
        <v>#REF!</v>
      </c>
      <c r="BB25" s="255" t="e">
        <f>$G47*#REF!</f>
        <v>#REF!</v>
      </c>
      <c r="BC25" s="228" t="e">
        <f>$G47*#REF!</f>
        <v>#REF!</v>
      </c>
      <c r="BD25" s="255" t="e">
        <f>$G47*#REF!</f>
        <v>#REF!</v>
      </c>
      <c r="BE25" s="256"/>
      <c r="BF25" s="257"/>
      <c r="BG25" s="226">
        <v>2000000</v>
      </c>
      <c r="BH25" s="354"/>
      <c r="BI25" s="257"/>
      <c r="BJ25" s="257"/>
      <c r="BK25" s="257"/>
      <c r="BL25" s="257"/>
      <c r="BM25" s="257"/>
      <c r="BN25" s="257"/>
      <c r="BO25" s="257"/>
      <c r="BP25" s="257"/>
      <c r="BQ25" s="257"/>
      <c r="BR25" s="257"/>
      <c r="BS25" s="257"/>
      <c r="BT25" s="257"/>
      <c r="BU25" s="257"/>
      <c r="BV25" s="257"/>
      <c r="BW25" s="257"/>
      <c r="BX25" s="257"/>
      <c r="BY25" s="257"/>
      <c r="BZ25" s="257"/>
      <c r="CA25" s="257"/>
      <c r="CB25" s="257"/>
      <c r="CC25" s="257"/>
      <c r="CD25" s="257"/>
      <c r="CE25" s="257"/>
      <c r="CF25" s="257"/>
      <c r="CG25" s="257"/>
      <c r="CH25" s="257"/>
      <c r="CI25" s="257"/>
      <c r="CJ25" s="257"/>
      <c r="CK25" s="257"/>
      <c r="CL25" s="257"/>
      <c r="CM25" s="257"/>
      <c r="CN25" s="257"/>
      <c r="CO25" s="257"/>
      <c r="CP25" s="257"/>
      <c r="CQ25" s="257"/>
      <c r="CR25" s="257"/>
      <c r="CS25" s="257"/>
      <c r="CT25" s="257"/>
      <c r="CU25" s="257"/>
      <c r="CV25" s="257"/>
      <c r="CW25" s="257"/>
      <c r="CX25" s="257"/>
      <c r="CY25" s="257"/>
      <c r="CZ25" s="257"/>
      <c r="DA25" s="257"/>
      <c r="DB25" s="257"/>
      <c r="DC25" s="257"/>
      <c r="DD25" s="257"/>
      <c r="DE25" s="257"/>
      <c r="DF25" s="257"/>
      <c r="DG25" s="257"/>
      <c r="DH25" s="257"/>
      <c r="DI25" s="257"/>
      <c r="DJ25" s="257"/>
      <c r="DK25" s="257"/>
      <c r="DL25" s="257"/>
      <c r="DM25" s="257"/>
      <c r="DN25" s="257"/>
      <c r="DO25" s="257"/>
      <c r="DP25" s="257"/>
      <c r="DQ25" s="257"/>
      <c r="DR25" s="257"/>
      <c r="DS25" s="257"/>
      <c r="DT25" s="257"/>
      <c r="DU25" s="257"/>
      <c r="DV25" s="257"/>
      <c r="DW25" s="257"/>
      <c r="DX25" s="257"/>
      <c r="DY25" s="257"/>
      <c r="DZ25" s="257"/>
      <c r="EA25" s="257"/>
      <c r="EB25" s="257"/>
      <c r="EC25" s="257"/>
      <c r="ED25" s="257"/>
      <c r="EE25" s="257"/>
      <c r="EF25" s="257"/>
      <c r="EG25" s="257"/>
      <c r="EH25" s="257"/>
      <c r="EI25" s="257"/>
      <c r="EJ25" s="257"/>
      <c r="EK25" s="257"/>
      <c r="EL25" s="257"/>
      <c r="EM25" s="257"/>
      <c r="EN25" s="257"/>
      <c r="EO25" s="257"/>
      <c r="EP25" s="257"/>
      <c r="EQ25" s="257"/>
      <c r="ER25" s="257"/>
      <c r="ES25" s="257"/>
      <c r="ET25" s="257"/>
      <c r="EU25" s="257"/>
      <c r="EV25" s="257"/>
      <c r="EW25" s="257"/>
      <c r="EX25" s="257"/>
      <c r="EY25" s="257"/>
      <c r="EZ25" s="257"/>
      <c r="FA25" s="257"/>
      <c r="FB25" s="257"/>
      <c r="FC25" s="257"/>
      <c r="FD25" s="257"/>
      <c r="FE25" s="257"/>
      <c r="FF25" s="257"/>
      <c r="FG25" s="257"/>
      <c r="FH25" s="257"/>
      <c r="FI25" s="257"/>
      <c r="FJ25" s="257"/>
      <c r="FK25" s="257"/>
      <c r="FL25" s="257"/>
      <c r="FM25" s="257"/>
      <c r="FN25" s="257"/>
      <c r="FO25" s="257"/>
      <c r="FP25" s="257"/>
      <c r="FQ25" s="257"/>
      <c r="FR25" s="257"/>
      <c r="FS25" s="257"/>
      <c r="FT25" s="257"/>
      <c r="FU25" s="257"/>
      <c r="FV25" s="257"/>
      <c r="FW25" s="257"/>
      <c r="FX25" s="257"/>
      <c r="FY25" s="257"/>
      <c r="FZ25" s="257"/>
      <c r="GA25" s="257"/>
      <c r="GB25" s="257"/>
      <c r="GC25" s="257"/>
      <c r="GD25" s="257"/>
      <c r="GE25" s="257"/>
      <c r="GF25" s="257"/>
      <c r="GG25" s="257"/>
      <c r="GH25" s="257"/>
      <c r="GI25" s="257"/>
      <c r="GJ25" s="257"/>
      <c r="GK25" s="257"/>
      <c r="GL25" s="257"/>
      <c r="GM25" s="257"/>
      <c r="GN25" s="257"/>
      <c r="GO25" s="257"/>
      <c r="GP25" s="257"/>
      <c r="GQ25" s="257"/>
      <c r="GR25" s="257"/>
      <c r="GS25" s="257"/>
      <c r="GT25" s="257"/>
      <c r="GU25" s="257"/>
      <c r="GV25" s="257"/>
      <c r="GW25" s="257"/>
      <c r="GX25" s="257"/>
      <c r="GY25" s="257"/>
      <c r="GZ25" s="257"/>
      <c r="HA25" s="257"/>
      <c r="HB25" s="257"/>
      <c r="HC25" s="257"/>
      <c r="HD25" s="257"/>
      <c r="HE25" s="257"/>
      <c r="HF25" s="257"/>
      <c r="HG25" s="257"/>
      <c r="HH25" s="257"/>
      <c r="HI25" s="257"/>
      <c r="HJ25" s="257"/>
      <c r="HK25" s="257"/>
      <c r="HL25" s="257"/>
      <c r="HM25" s="257"/>
      <c r="HN25" s="257"/>
      <c r="HO25" s="257"/>
      <c r="HP25" s="257"/>
      <c r="HQ25" s="257"/>
      <c r="HR25" s="257"/>
      <c r="HS25" s="257"/>
      <c r="HT25" s="257"/>
      <c r="HU25" s="257"/>
      <c r="HV25" s="257"/>
      <c r="HW25" s="257"/>
      <c r="HX25" s="257"/>
      <c r="HY25" s="257"/>
      <c r="HZ25" s="257"/>
      <c r="IA25" s="257"/>
      <c r="IB25" s="257"/>
      <c r="IC25" s="257"/>
      <c r="ID25" s="257"/>
      <c r="IE25" s="257"/>
      <c r="IF25" s="257"/>
      <c r="IG25" s="257"/>
      <c r="IH25" s="257"/>
      <c r="II25" s="257"/>
      <c r="IJ25" s="257"/>
      <c r="IK25" s="257"/>
      <c r="IL25" s="257"/>
      <c r="IM25" s="257"/>
      <c r="IN25" s="257"/>
      <c r="IO25" s="257"/>
      <c r="IP25" s="257"/>
      <c r="IQ25" s="257"/>
      <c r="IR25" s="257"/>
      <c r="IS25" s="257"/>
      <c r="IT25" s="257"/>
      <c r="IU25" s="257"/>
      <c r="IV25" s="257"/>
    </row>
    <row r="26" spans="1:256" ht="15" x14ac:dyDescent="0.25">
      <c r="A26" s="200">
        <v>43</v>
      </c>
      <c r="B26" s="201">
        <f t="shared" si="44"/>
        <v>1.1759999999999999</v>
      </c>
      <c r="C26" s="202">
        <v>8.0000000000000002E-3</v>
      </c>
      <c r="D26" s="203"/>
      <c r="E26" s="354"/>
      <c r="F26" s="236">
        <v>2100000</v>
      </c>
      <c r="G26" s="237">
        <f t="shared" si="45"/>
        <v>12.44</v>
      </c>
      <c r="H26" s="238">
        <f t="shared" si="0"/>
        <v>12.54</v>
      </c>
      <c r="I26" s="239">
        <f t="shared" si="1"/>
        <v>12.74</v>
      </c>
      <c r="J26" s="238">
        <f t="shared" si="2"/>
        <v>12.74</v>
      </c>
      <c r="K26" s="239">
        <f t="shared" si="3"/>
        <v>12.84</v>
      </c>
      <c r="L26" s="238">
        <f t="shared" si="4"/>
        <v>12.94</v>
      </c>
      <c r="M26" s="239">
        <f t="shared" si="5"/>
        <v>13.04</v>
      </c>
      <c r="N26" s="238">
        <f t="shared" si="6"/>
        <v>13.14</v>
      </c>
      <c r="O26" s="240">
        <f t="shared" si="7"/>
        <v>13.34</v>
      </c>
      <c r="P26" s="241">
        <f t="shared" si="8"/>
        <v>13.34</v>
      </c>
      <c r="Q26" s="239">
        <f t="shared" si="9"/>
        <v>13.44</v>
      </c>
      <c r="R26" s="238">
        <f t="shared" si="10"/>
        <v>13.53</v>
      </c>
      <c r="S26" s="239">
        <f t="shared" si="11"/>
        <v>13.63</v>
      </c>
      <c r="T26" s="238">
        <f t="shared" si="12"/>
        <v>13.73</v>
      </c>
      <c r="U26" s="239">
        <f t="shared" si="13"/>
        <v>13.83</v>
      </c>
      <c r="V26" s="238">
        <f t="shared" si="14"/>
        <v>13.93</v>
      </c>
      <c r="W26" s="239">
        <f t="shared" si="15"/>
        <v>14.03</v>
      </c>
      <c r="X26" s="238">
        <f t="shared" si="16"/>
        <v>14.13</v>
      </c>
      <c r="Y26" s="240">
        <f t="shared" si="17"/>
        <v>14.23</v>
      </c>
      <c r="Z26" s="241">
        <f t="shared" si="18"/>
        <v>14.33</v>
      </c>
      <c r="AA26" s="239">
        <f t="shared" si="19"/>
        <v>14.43</v>
      </c>
      <c r="AB26" s="238">
        <f t="shared" si="20"/>
        <v>14.53</v>
      </c>
      <c r="AC26" s="239">
        <f t="shared" si="21"/>
        <v>14.63</v>
      </c>
      <c r="AD26" s="238">
        <f t="shared" si="22"/>
        <v>14.73</v>
      </c>
      <c r="AE26" s="239">
        <f t="shared" si="23"/>
        <v>14.83</v>
      </c>
      <c r="AF26" s="238">
        <f t="shared" si="24"/>
        <v>14.93</v>
      </c>
      <c r="AG26" s="239">
        <f t="shared" si="25"/>
        <v>15.03</v>
      </c>
      <c r="AH26" s="238">
        <f t="shared" si="26"/>
        <v>15.13</v>
      </c>
      <c r="AI26" s="240">
        <f t="shared" si="27"/>
        <v>15.23</v>
      </c>
      <c r="AJ26" s="241">
        <f t="shared" si="28"/>
        <v>15.33</v>
      </c>
      <c r="AK26" s="239">
        <f t="shared" si="29"/>
        <v>15.43</v>
      </c>
      <c r="AL26" s="238">
        <f t="shared" si="30"/>
        <v>15.53</v>
      </c>
      <c r="AM26" s="239">
        <f t="shared" si="31"/>
        <v>15.62</v>
      </c>
      <c r="AN26" s="238">
        <f t="shared" si="32"/>
        <v>15.72</v>
      </c>
      <c r="AO26" s="239">
        <f t="shared" si="33"/>
        <v>15.82</v>
      </c>
      <c r="AP26" s="238">
        <f t="shared" si="34"/>
        <v>15.92</v>
      </c>
      <c r="AQ26" s="239">
        <f t="shared" si="35"/>
        <v>16.02</v>
      </c>
      <c r="AR26" s="238">
        <f t="shared" si="36"/>
        <v>16.12</v>
      </c>
      <c r="AS26" s="240">
        <f t="shared" si="37"/>
        <v>16.22</v>
      </c>
      <c r="AT26" s="241">
        <f t="shared" si="38"/>
        <v>16.32</v>
      </c>
      <c r="AU26" s="239">
        <f t="shared" si="39"/>
        <v>16.420000000000002</v>
      </c>
      <c r="AV26" s="242">
        <f t="shared" si="40"/>
        <v>16.52</v>
      </c>
      <c r="AW26" s="239">
        <f t="shared" si="41"/>
        <v>16.62</v>
      </c>
      <c r="AX26" s="238">
        <f t="shared" si="42"/>
        <v>16.72</v>
      </c>
      <c r="AY26" s="239">
        <f t="shared" si="43"/>
        <v>16.82</v>
      </c>
      <c r="AZ26" s="243" t="e">
        <f>$G48*#REF!</f>
        <v>#REF!</v>
      </c>
      <c r="BA26" s="238" t="e">
        <f>$G48*#REF!</f>
        <v>#REF!</v>
      </c>
      <c r="BB26" s="243" t="e">
        <f>$G48*#REF!</f>
        <v>#REF!</v>
      </c>
      <c r="BC26" s="238" t="e">
        <f>$G48*#REF!</f>
        <v>#REF!</v>
      </c>
      <c r="BD26" s="243" t="e">
        <f>$G48*#REF!</f>
        <v>#REF!</v>
      </c>
      <c r="BE26" s="244"/>
      <c r="BF26" s="257"/>
      <c r="BG26" s="236">
        <v>2100000</v>
      </c>
      <c r="BH26" s="354"/>
      <c r="BI26" s="257"/>
      <c r="BJ26" s="257"/>
      <c r="BK26" s="257"/>
      <c r="BL26" s="257"/>
      <c r="BM26" s="257"/>
      <c r="BN26" s="257"/>
      <c r="BO26" s="257"/>
      <c r="BP26" s="257"/>
      <c r="BQ26" s="257"/>
      <c r="BR26" s="257"/>
      <c r="BS26" s="257"/>
      <c r="BT26" s="257"/>
      <c r="BU26" s="257"/>
      <c r="BV26" s="257"/>
      <c r="BW26" s="257"/>
      <c r="BX26" s="257"/>
      <c r="BY26" s="257"/>
      <c r="BZ26" s="257"/>
      <c r="CA26" s="257"/>
      <c r="CB26" s="257"/>
      <c r="CC26" s="257"/>
      <c r="CD26" s="257"/>
      <c r="CE26" s="257"/>
      <c r="CF26" s="257"/>
      <c r="CG26" s="257"/>
      <c r="CH26" s="257"/>
      <c r="CI26" s="257"/>
      <c r="CJ26" s="257"/>
      <c r="CK26" s="257"/>
      <c r="CL26" s="257"/>
      <c r="CM26" s="257"/>
      <c r="CN26" s="257"/>
      <c r="CO26" s="257"/>
      <c r="CP26" s="257"/>
      <c r="CQ26" s="257"/>
      <c r="CR26" s="257"/>
      <c r="CS26" s="257"/>
      <c r="CT26" s="257"/>
      <c r="CU26" s="257"/>
      <c r="CV26" s="257"/>
      <c r="CW26" s="257"/>
      <c r="CX26" s="257"/>
      <c r="CY26" s="257"/>
      <c r="CZ26" s="257"/>
      <c r="DA26" s="257"/>
      <c r="DB26" s="257"/>
      <c r="DC26" s="257"/>
      <c r="DD26" s="257"/>
      <c r="DE26" s="257"/>
      <c r="DF26" s="257"/>
      <c r="DG26" s="257"/>
      <c r="DH26" s="257"/>
      <c r="DI26" s="257"/>
      <c r="DJ26" s="257"/>
      <c r="DK26" s="257"/>
      <c r="DL26" s="257"/>
      <c r="DM26" s="257"/>
      <c r="DN26" s="257"/>
      <c r="DO26" s="257"/>
      <c r="DP26" s="257"/>
      <c r="DQ26" s="257"/>
      <c r="DR26" s="257"/>
      <c r="DS26" s="257"/>
      <c r="DT26" s="257"/>
      <c r="DU26" s="257"/>
      <c r="DV26" s="257"/>
      <c r="DW26" s="257"/>
      <c r="DX26" s="257"/>
      <c r="DY26" s="257"/>
      <c r="DZ26" s="257"/>
      <c r="EA26" s="257"/>
      <c r="EB26" s="257"/>
      <c r="EC26" s="257"/>
      <c r="ED26" s="257"/>
      <c r="EE26" s="257"/>
      <c r="EF26" s="257"/>
      <c r="EG26" s="257"/>
      <c r="EH26" s="257"/>
      <c r="EI26" s="257"/>
      <c r="EJ26" s="257"/>
      <c r="EK26" s="257"/>
      <c r="EL26" s="257"/>
      <c r="EM26" s="257"/>
      <c r="EN26" s="257"/>
      <c r="EO26" s="257"/>
      <c r="EP26" s="257"/>
      <c r="EQ26" s="257"/>
      <c r="ER26" s="257"/>
      <c r="ES26" s="257"/>
      <c r="ET26" s="257"/>
      <c r="EU26" s="257"/>
      <c r="EV26" s="257"/>
      <c r="EW26" s="257"/>
      <c r="EX26" s="257"/>
      <c r="EY26" s="257"/>
      <c r="EZ26" s="257"/>
      <c r="FA26" s="257"/>
      <c r="FB26" s="257"/>
      <c r="FC26" s="257"/>
      <c r="FD26" s="257"/>
      <c r="FE26" s="257"/>
      <c r="FF26" s="257"/>
      <c r="FG26" s="257"/>
      <c r="FH26" s="257"/>
      <c r="FI26" s="257"/>
      <c r="FJ26" s="257"/>
      <c r="FK26" s="257"/>
      <c r="FL26" s="257"/>
      <c r="FM26" s="257"/>
      <c r="FN26" s="257"/>
      <c r="FO26" s="257"/>
      <c r="FP26" s="257"/>
      <c r="FQ26" s="257"/>
      <c r="FR26" s="257"/>
      <c r="FS26" s="257"/>
      <c r="FT26" s="257"/>
      <c r="FU26" s="257"/>
      <c r="FV26" s="257"/>
      <c r="FW26" s="257"/>
      <c r="FX26" s="257"/>
      <c r="FY26" s="257"/>
      <c r="FZ26" s="257"/>
      <c r="GA26" s="257"/>
      <c r="GB26" s="257"/>
      <c r="GC26" s="257"/>
      <c r="GD26" s="257"/>
      <c r="GE26" s="257"/>
      <c r="GF26" s="257"/>
      <c r="GG26" s="257"/>
      <c r="GH26" s="257"/>
      <c r="GI26" s="257"/>
      <c r="GJ26" s="257"/>
      <c r="GK26" s="257"/>
      <c r="GL26" s="257"/>
      <c r="GM26" s="257"/>
      <c r="GN26" s="257"/>
      <c r="GO26" s="257"/>
      <c r="GP26" s="257"/>
      <c r="GQ26" s="257"/>
      <c r="GR26" s="257"/>
      <c r="GS26" s="257"/>
      <c r="GT26" s="257"/>
      <c r="GU26" s="257"/>
      <c r="GV26" s="257"/>
      <c r="GW26" s="257"/>
      <c r="GX26" s="257"/>
      <c r="GY26" s="257"/>
      <c r="GZ26" s="257"/>
      <c r="HA26" s="257"/>
      <c r="HB26" s="257"/>
      <c r="HC26" s="257"/>
      <c r="HD26" s="257"/>
      <c r="HE26" s="257"/>
      <c r="HF26" s="257"/>
      <c r="HG26" s="257"/>
      <c r="HH26" s="257"/>
      <c r="HI26" s="257"/>
      <c r="HJ26" s="257"/>
      <c r="HK26" s="257"/>
      <c r="HL26" s="257"/>
      <c r="HM26" s="257"/>
      <c r="HN26" s="257"/>
      <c r="HO26" s="257"/>
      <c r="HP26" s="257"/>
      <c r="HQ26" s="257"/>
      <c r="HR26" s="257"/>
      <c r="HS26" s="257"/>
      <c r="HT26" s="257"/>
      <c r="HU26" s="257"/>
      <c r="HV26" s="257"/>
      <c r="HW26" s="257"/>
      <c r="HX26" s="257"/>
      <c r="HY26" s="257"/>
      <c r="HZ26" s="257"/>
      <c r="IA26" s="257"/>
      <c r="IB26" s="257"/>
      <c r="IC26" s="257"/>
      <c r="ID26" s="257"/>
      <c r="IE26" s="257"/>
      <c r="IF26" s="257"/>
      <c r="IG26" s="257"/>
      <c r="IH26" s="257"/>
      <c r="II26" s="257"/>
      <c r="IJ26" s="257"/>
      <c r="IK26" s="257"/>
      <c r="IL26" s="257"/>
      <c r="IM26" s="257"/>
      <c r="IN26" s="257"/>
      <c r="IO26" s="257"/>
      <c r="IP26" s="257"/>
      <c r="IQ26" s="257"/>
      <c r="IR26" s="257"/>
      <c r="IS26" s="257"/>
      <c r="IT26" s="257"/>
      <c r="IU26" s="257"/>
      <c r="IV26" s="257"/>
    </row>
    <row r="27" spans="1:256" ht="15" x14ac:dyDescent="0.25">
      <c r="A27" s="214">
        <v>44</v>
      </c>
      <c r="B27" s="215">
        <f t="shared" si="44"/>
        <v>1.1839999999999999</v>
      </c>
      <c r="C27" s="202">
        <v>8.0000000000000002E-3</v>
      </c>
      <c r="D27" s="203"/>
      <c r="E27" s="354"/>
      <c r="F27" s="236">
        <v>2200000</v>
      </c>
      <c r="G27" s="237">
        <f t="shared" si="45"/>
        <v>12.35</v>
      </c>
      <c r="H27" s="238">
        <f t="shared" si="0"/>
        <v>12.45</v>
      </c>
      <c r="I27" s="239">
        <f t="shared" si="1"/>
        <v>12.65</v>
      </c>
      <c r="J27" s="238">
        <f t="shared" si="2"/>
        <v>12.65</v>
      </c>
      <c r="K27" s="239">
        <f t="shared" si="3"/>
        <v>12.75</v>
      </c>
      <c r="L27" s="238">
        <f t="shared" si="4"/>
        <v>12.84</v>
      </c>
      <c r="M27" s="239">
        <f t="shared" si="5"/>
        <v>12.94</v>
      </c>
      <c r="N27" s="238">
        <f t="shared" si="6"/>
        <v>13.04</v>
      </c>
      <c r="O27" s="240">
        <f t="shared" si="7"/>
        <v>13.25</v>
      </c>
      <c r="P27" s="241">
        <f t="shared" si="8"/>
        <v>13.24</v>
      </c>
      <c r="Q27" s="239">
        <f t="shared" si="9"/>
        <v>13.34</v>
      </c>
      <c r="R27" s="238">
        <f t="shared" si="10"/>
        <v>13.44</v>
      </c>
      <c r="S27" s="239">
        <f t="shared" si="11"/>
        <v>13.54</v>
      </c>
      <c r="T27" s="238">
        <f t="shared" si="12"/>
        <v>13.63</v>
      </c>
      <c r="U27" s="239">
        <f t="shared" si="13"/>
        <v>13.73</v>
      </c>
      <c r="V27" s="238">
        <f t="shared" si="14"/>
        <v>13.83</v>
      </c>
      <c r="W27" s="239">
        <f t="shared" si="15"/>
        <v>13.93</v>
      </c>
      <c r="X27" s="238">
        <f t="shared" si="16"/>
        <v>14.03</v>
      </c>
      <c r="Y27" s="240">
        <f t="shared" si="17"/>
        <v>14.13</v>
      </c>
      <c r="Z27" s="241">
        <f t="shared" si="18"/>
        <v>14.23</v>
      </c>
      <c r="AA27" s="239">
        <f t="shared" si="19"/>
        <v>14.33</v>
      </c>
      <c r="AB27" s="238">
        <f t="shared" si="20"/>
        <v>14.42</v>
      </c>
      <c r="AC27" s="239">
        <f t="shared" si="21"/>
        <v>14.52</v>
      </c>
      <c r="AD27" s="238">
        <f t="shared" si="22"/>
        <v>14.62</v>
      </c>
      <c r="AE27" s="239">
        <f t="shared" si="23"/>
        <v>14.72</v>
      </c>
      <c r="AF27" s="238">
        <f t="shared" si="24"/>
        <v>14.82</v>
      </c>
      <c r="AG27" s="239">
        <f t="shared" si="25"/>
        <v>14.92</v>
      </c>
      <c r="AH27" s="238">
        <f t="shared" si="26"/>
        <v>15.02</v>
      </c>
      <c r="AI27" s="240">
        <f t="shared" si="27"/>
        <v>15.12</v>
      </c>
      <c r="AJ27" s="241">
        <f t="shared" si="28"/>
        <v>15.22</v>
      </c>
      <c r="AK27" s="239">
        <f t="shared" si="29"/>
        <v>15.31</v>
      </c>
      <c r="AL27" s="238">
        <f t="shared" si="30"/>
        <v>15.41</v>
      </c>
      <c r="AM27" s="239">
        <f t="shared" si="31"/>
        <v>15.51</v>
      </c>
      <c r="AN27" s="238">
        <f t="shared" si="32"/>
        <v>15.61</v>
      </c>
      <c r="AO27" s="239">
        <f t="shared" si="33"/>
        <v>15.71</v>
      </c>
      <c r="AP27" s="238">
        <f t="shared" si="34"/>
        <v>15.81</v>
      </c>
      <c r="AQ27" s="239">
        <f t="shared" si="35"/>
        <v>15.91</v>
      </c>
      <c r="AR27" s="238">
        <f t="shared" si="36"/>
        <v>16.010000000000002</v>
      </c>
      <c r="AS27" s="240">
        <f t="shared" si="37"/>
        <v>16.100000000000001</v>
      </c>
      <c r="AT27" s="241">
        <f t="shared" si="38"/>
        <v>16.2</v>
      </c>
      <c r="AU27" s="239">
        <f t="shared" si="39"/>
        <v>16.3</v>
      </c>
      <c r="AV27" s="242">
        <f t="shared" si="40"/>
        <v>16.399999999999999</v>
      </c>
      <c r="AW27" s="239">
        <f t="shared" si="41"/>
        <v>16.5</v>
      </c>
      <c r="AX27" s="238">
        <f t="shared" si="42"/>
        <v>16.600000000000001</v>
      </c>
      <c r="AY27" s="239">
        <f t="shared" si="43"/>
        <v>16.7</v>
      </c>
      <c r="AZ27" s="243" t="e">
        <f>$G49*#REF!</f>
        <v>#REF!</v>
      </c>
      <c r="BA27" s="238" t="e">
        <f>$G49*#REF!</f>
        <v>#REF!</v>
      </c>
      <c r="BB27" s="243" t="e">
        <f>$G49*#REF!</f>
        <v>#REF!</v>
      </c>
      <c r="BC27" s="238" t="e">
        <f>$G49*#REF!</f>
        <v>#REF!</v>
      </c>
      <c r="BD27" s="243" t="e">
        <f>$G49*#REF!</f>
        <v>#REF!</v>
      </c>
      <c r="BE27" s="244"/>
      <c r="BF27" s="257"/>
      <c r="BG27" s="236">
        <v>2200000</v>
      </c>
      <c r="BH27" s="354"/>
      <c r="BI27" s="257"/>
      <c r="BJ27" s="257"/>
      <c r="BK27" s="257"/>
      <c r="BL27" s="257"/>
      <c r="BM27" s="257"/>
      <c r="BN27" s="257"/>
      <c r="BO27" s="257"/>
      <c r="BP27" s="257"/>
      <c r="BQ27" s="257"/>
      <c r="BR27" s="257"/>
      <c r="BS27" s="257"/>
      <c r="BT27" s="257"/>
      <c r="BU27" s="257"/>
      <c r="BV27" s="257"/>
      <c r="BW27" s="257"/>
      <c r="BX27" s="257"/>
      <c r="BY27" s="257"/>
      <c r="BZ27" s="257"/>
      <c r="CA27" s="257"/>
      <c r="CB27" s="257"/>
      <c r="CC27" s="257"/>
      <c r="CD27" s="257"/>
      <c r="CE27" s="257"/>
      <c r="CF27" s="257"/>
      <c r="CG27" s="257"/>
      <c r="CH27" s="257"/>
      <c r="CI27" s="257"/>
      <c r="CJ27" s="257"/>
      <c r="CK27" s="257"/>
      <c r="CL27" s="257"/>
      <c r="CM27" s="257"/>
      <c r="CN27" s="257"/>
      <c r="CO27" s="257"/>
      <c r="CP27" s="257"/>
      <c r="CQ27" s="257"/>
      <c r="CR27" s="257"/>
      <c r="CS27" s="257"/>
      <c r="CT27" s="257"/>
      <c r="CU27" s="257"/>
      <c r="CV27" s="257"/>
      <c r="CW27" s="257"/>
      <c r="CX27" s="257"/>
      <c r="CY27" s="257"/>
      <c r="CZ27" s="257"/>
      <c r="DA27" s="257"/>
      <c r="DB27" s="257"/>
      <c r="DC27" s="257"/>
      <c r="DD27" s="257"/>
      <c r="DE27" s="257"/>
      <c r="DF27" s="257"/>
      <c r="DG27" s="257"/>
      <c r="DH27" s="257"/>
      <c r="DI27" s="257"/>
      <c r="DJ27" s="257"/>
      <c r="DK27" s="257"/>
      <c r="DL27" s="257"/>
      <c r="DM27" s="257"/>
      <c r="DN27" s="257"/>
      <c r="DO27" s="257"/>
      <c r="DP27" s="257"/>
      <c r="DQ27" s="257"/>
      <c r="DR27" s="257"/>
      <c r="DS27" s="257"/>
      <c r="DT27" s="257"/>
      <c r="DU27" s="257"/>
      <c r="DV27" s="257"/>
      <c r="DW27" s="257"/>
      <c r="DX27" s="257"/>
      <c r="DY27" s="257"/>
      <c r="DZ27" s="257"/>
      <c r="EA27" s="257"/>
      <c r="EB27" s="257"/>
      <c r="EC27" s="257"/>
      <c r="ED27" s="257"/>
      <c r="EE27" s="257"/>
      <c r="EF27" s="257"/>
      <c r="EG27" s="257"/>
      <c r="EH27" s="257"/>
      <c r="EI27" s="257"/>
      <c r="EJ27" s="257"/>
      <c r="EK27" s="257"/>
      <c r="EL27" s="257"/>
      <c r="EM27" s="257"/>
      <c r="EN27" s="257"/>
      <c r="EO27" s="257"/>
      <c r="EP27" s="257"/>
      <c r="EQ27" s="257"/>
      <c r="ER27" s="257"/>
      <c r="ES27" s="257"/>
      <c r="ET27" s="257"/>
      <c r="EU27" s="257"/>
      <c r="EV27" s="257"/>
      <c r="EW27" s="257"/>
      <c r="EX27" s="257"/>
      <c r="EY27" s="257"/>
      <c r="EZ27" s="257"/>
      <c r="FA27" s="257"/>
      <c r="FB27" s="257"/>
      <c r="FC27" s="257"/>
      <c r="FD27" s="257"/>
      <c r="FE27" s="257"/>
      <c r="FF27" s="257"/>
      <c r="FG27" s="257"/>
      <c r="FH27" s="257"/>
      <c r="FI27" s="257"/>
      <c r="FJ27" s="257"/>
      <c r="FK27" s="257"/>
      <c r="FL27" s="257"/>
      <c r="FM27" s="257"/>
      <c r="FN27" s="257"/>
      <c r="FO27" s="257"/>
      <c r="FP27" s="257"/>
      <c r="FQ27" s="257"/>
      <c r="FR27" s="257"/>
      <c r="FS27" s="257"/>
      <c r="FT27" s="257"/>
      <c r="FU27" s="257"/>
      <c r="FV27" s="257"/>
      <c r="FW27" s="257"/>
      <c r="FX27" s="257"/>
      <c r="FY27" s="257"/>
      <c r="FZ27" s="257"/>
      <c r="GA27" s="257"/>
      <c r="GB27" s="257"/>
      <c r="GC27" s="257"/>
      <c r="GD27" s="257"/>
      <c r="GE27" s="257"/>
      <c r="GF27" s="257"/>
      <c r="GG27" s="257"/>
      <c r="GH27" s="257"/>
      <c r="GI27" s="257"/>
      <c r="GJ27" s="257"/>
      <c r="GK27" s="257"/>
      <c r="GL27" s="257"/>
      <c r="GM27" s="257"/>
      <c r="GN27" s="257"/>
      <c r="GO27" s="257"/>
      <c r="GP27" s="257"/>
      <c r="GQ27" s="257"/>
      <c r="GR27" s="257"/>
      <c r="GS27" s="257"/>
      <c r="GT27" s="257"/>
      <c r="GU27" s="257"/>
      <c r="GV27" s="257"/>
      <c r="GW27" s="257"/>
      <c r="GX27" s="257"/>
      <c r="GY27" s="257"/>
      <c r="GZ27" s="257"/>
      <c r="HA27" s="257"/>
      <c r="HB27" s="257"/>
      <c r="HC27" s="257"/>
      <c r="HD27" s="257"/>
      <c r="HE27" s="257"/>
      <c r="HF27" s="257"/>
      <c r="HG27" s="257"/>
      <c r="HH27" s="257"/>
      <c r="HI27" s="257"/>
      <c r="HJ27" s="257"/>
      <c r="HK27" s="257"/>
      <c r="HL27" s="257"/>
      <c r="HM27" s="257"/>
      <c r="HN27" s="257"/>
      <c r="HO27" s="257"/>
      <c r="HP27" s="257"/>
      <c r="HQ27" s="257"/>
      <c r="HR27" s="257"/>
      <c r="HS27" s="257"/>
      <c r="HT27" s="257"/>
      <c r="HU27" s="257"/>
      <c r="HV27" s="257"/>
      <c r="HW27" s="257"/>
      <c r="HX27" s="257"/>
      <c r="HY27" s="257"/>
      <c r="HZ27" s="257"/>
      <c r="IA27" s="257"/>
      <c r="IB27" s="257"/>
      <c r="IC27" s="257"/>
      <c r="ID27" s="257"/>
      <c r="IE27" s="257"/>
      <c r="IF27" s="257"/>
      <c r="IG27" s="257"/>
      <c r="IH27" s="257"/>
      <c r="II27" s="257"/>
      <c r="IJ27" s="257"/>
      <c r="IK27" s="257"/>
      <c r="IL27" s="257"/>
      <c r="IM27" s="257"/>
      <c r="IN27" s="257"/>
      <c r="IO27" s="257"/>
      <c r="IP27" s="257"/>
      <c r="IQ27" s="257"/>
      <c r="IR27" s="257"/>
      <c r="IS27" s="257"/>
      <c r="IT27" s="257"/>
      <c r="IU27" s="257"/>
      <c r="IV27" s="257"/>
    </row>
    <row r="28" spans="1:256" ht="15" x14ac:dyDescent="0.25">
      <c r="A28" s="200">
        <v>45</v>
      </c>
      <c r="B28" s="201">
        <f t="shared" si="44"/>
        <v>1.1919999999999999</v>
      </c>
      <c r="C28" s="202">
        <v>8.0000000000000002E-3</v>
      </c>
      <c r="D28" s="203"/>
      <c r="E28" s="354"/>
      <c r="F28" s="245">
        <v>2300000</v>
      </c>
      <c r="G28" s="237">
        <f t="shared" si="45"/>
        <v>12.26</v>
      </c>
      <c r="H28" s="238">
        <f t="shared" si="0"/>
        <v>12.36</v>
      </c>
      <c r="I28" s="239">
        <f t="shared" si="1"/>
        <v>12.56</v>
      </c>
      <c r="J28" s="238">
        <f t="shared" si="2"/>
        <v>12.55</v>
      </c>
      <c r="K28" s="239">
        <f t="shared" si="3"/>
        <v>12.65</v>
      </c>
      <c r="L28" s="238">
        <f t="shared" si="4"/>
        <v>12.75</v>
      </c>
      <c r="M28" s="239">
        <f t="shared" si="5"/>
        <v>12.85</v>
      </c>
      <c r="N28" s="238">
        <f t="shared" si="6"/>
        <v>12.95</v>
      </c>
      <c r="O28" s="240">
        <f t="shared" si="7"/>
        <v>13.15</v>
      </c>
      <c r="P28" s="241">
        <f t="shared" si="8"/>
        <v>13.14</v>
      </c>
      <c r="Q28" s="239">
        <f t="shared" si="9"/>
        <v>13.24</v>
      </c>
      <c r="R28" s="238">
        <f t="shared" si="10"/>
        <v>13.34</v>
      </c>
      <c r="S28" s="239">
        <f t="shared" si="11"/>
        <v>13.44</v>
      </c>
      <c r="T28" s="238">
        <f t="shared" si="12"/>
        <v>13.54</v>
      </c>
      <c r="U28" s="239">
        <f t="shared" si="13"/>
        <v>13.63</v>
      </c>
      <c r="V28" s="238">
        <f t="shared" si="14"/>
        <v>13.73</v>
      </c>
      <c r="W28" s="239">
        <f t="shared" si="15"/>
        <v>13.83</v>
      </c>
      <c r="X28" s="238">
        <f t="shared" si="16"/>
        <v>13.93</v>
      </c>
      <c r="Y28" s="240">
        <f t="shared" si="17"/>
        <v>14.03</v>
      </c>
      <c r="Z28" s="241">
        <f t="shared" si="18"/>
        <v>14.12</v>
      </c>
      <c r="AA28" s="239">
        <f t="shared" si="19"/>
        <v>14.22</v>
      </c>
      <c r="AB28" s="238">
        <f t="shared" si="20"/>
        <v>14.32</v>
      </c>
      <c r="AC28" s="239">
        <f t="shared" si="21"/>
        <v>14.42</v>
      </c>
      <c r="AD28" s="238">
        <f t="shared" si="22"/>
        <v>14.52</v>
      </c>
      <c r="AE28" s="239">
        <f t="shared" si="23"/>
        <v>14.61</v>
      </c>
      <c r="AF28" s="238">
        <f t="shared" si="24"/>
        <v>14.71</v>
      </c>
      <c r="AG28" s="239">
        <f t="shared" si="25"/>
        <v>14.81</v>
      </c>
      <c r="AH28" s="238">
        <f t="shared" si="26"/>
        <v>14.91</v>
      </c>
      <c r="AI28" s="240">
        <f t="shared" si="27"/>
        <v>15.01</v>
      </c>
      <c r="AJ28" s="241">
        <f t="shared" si="28"/>
        <v>15.1</v>
      </c>
      <c r="AK28" s="239">
        <f t="shared" si="29"/>
        <v>15.2</v>
      </c>
      <c r="AL28" s="238">
        <f t="shared" si="30"/>
        <v>15.3</v>
      </c>
      <c r="AM28" s="239">
        <f t="shared" si="31"/>
        <v>15.4</v>
      </c>
      <c r="AN28" s="238">
        <f t="shared" si="32"/>
        <v>15.5</v>
      </c>
      <c r="AO28" s="239">
        <f t="shared" si="33"/>
        <v>15.59</v>
      </c>
      <c r="AP28" s="238">
        <f t="shared" si="34"/>
        <v>15.69</v>
      </c>
      <c r="AQ28" s="239">
        <f t="shared" si="35"/>
        <v>15.79</v>
      </c>
      <c r="AR28" s="238">
        <f t="shared" si="36"/>
        <v>15.89</v>
      </c>
      <c r="AS28" s="240">
        <f t="shared" si="37"/>
        <v>15.99</v>
      </c>
      <c r="AT28" s="241">
        <f t="shared" si="38"/>
        <v>16.09</v>
      </c>
      <c r="AU28" s="239">
        <f t="shared" si="39"/>
        <v>16.18</v>
      </c>
      <c r="AV28" s="242">
        <f t="shared" si="40"/>
        <v>16.28</v>
      </c>
      <c r="AW28" s="239">
        <f t="shared" si="41"/>
        <v>16.38</v>
      </c>
      <c r="AX28" s="238">
        <f t="shared" si="42"/>
        <v>16.48</v>
      </c>
      <c r="AY28" s="239">
        <f t="shared" si="43"/>
        <v>16.579999999999998</v>
      </c>
      <c r="AZ28" s="243" t="e">
        <f>$G50*#REF!</f>
        <v>#REF!</v>
      </c>
      <c r="BA28" s="238" t="e">
        <f>$G50*#REF!</f>
        <v>#REF!</v>
      </c>
      <c r="BB28" s="243" t="e">
        <f>$G50*#REF!</f>
        <v>#REF!</v>
      </c>
      <c r="BC28" s="238" t="e">
        <f>$G50*#REF!</f>
        <v>#REF!</v>
      </c>
      <c r="BD28" s="243" t="e">
        <f>$G50*#REF!</f>
        <v>#REF!</v>
      </c>
      <c r="BE28" s="244"/>
      <c r="BF28" s="257"/>
      <c r="BG28" s="245">
        <v>2300000</v>
      </c>
      <c r="BH28" s="354"/>
      <c r="BI28" s="257"/>
      <c r="BJ28" s="257"/>
      <c r="BK28" s="257"/>
      <c r="BL28" s="257"/>
      <c r="BM28" s="257"/>
      <c r="BN28" s="257"/>
      <c r="BO28" s="257"/>
      <c r="BP28" s="257"/>
      <c r="BQ28" s="257"/>
      <c r="BR28" s="257"/>
      <c r="BS28" s="257"/>
      <c r="BT28" s="257"/>
      <c r="BU28" s="257"/>
      <c r="BV28" s="257"/>
      <c r="BW28" s="257"/>
      <c r="BX28" s="257"/>
      <c r="BY28" s="257"/>
      <c r="BZ28" s="257"/>
      <c r="CA28" s="257"/>
      <c r="CB28" s="257"/>
      <c r="CC28" s="257"/>
      <c r="CD28" s="257"/>
      <c r="CE28" s="257"/>
      <c r="CF28" s="257"/>
      <c r="CG28" s="257"/>
      <c r="CH28" s="257"/>
      <c r="CI28" s="257"/>
      <c r="CJ28" s="257"/>
      <c r="CK28" s="257"/>
      <c r="CL28" s="257"/>
      <c r="CM28" s="257"/>
      <c r="CN28" s="257"/>
      <c r="CO28" s="257"/>
      <c r="CP28" s="257"/>
      <c r="CQ28" s="257"/>
      <c r="CR28" s="257"/>
      <c r="CS28" s="257"/>
      <c r="CT28" s="257"/>
      <c r="CU28" s="257"/>
      <c r="CV28" s="257"/>
      <c r="CW28" s="257"/>
      <c r="CX28" s="257"/>
      <c r="CY28" s="257"/>
      <c r="CZ28" s="257"/>
      <c r="DA28" s="257"/>
      <c r="DB28" s="257"/>
      <c r="DC28" s="257"/>
      <c r="DD28" s="257"/>
      <c r="DE28" s="257"/>
      <c r="DF28" s="257"/>
      <c r="DG28" s="257"/>
      <c r="DH28" s="257"/>
      <c r="DI28" s="257"/>
      <c r="DJ28" s="257"/>
      <c r="DK28" s="257"/>
      <c r="DL28" s="257"/>
      <c r="DM28" s="257"/>
      <c r="DN28" s="257"/>
      <c r="DO28" s="257"/>
      <c r="DP28" s="257"/>
      <c r="DQ28" s="257"/>
      <c r="DR28" s="257"/>
      <c r="DS28" s="257"/>
      <c r="DT28" s="257"/>
      <c r="DU28" s="257"/>
      <c r="DV28" s="257"/>
      <c r="DW28" s="257"/>
      <c r="DX28" s="257"/>
      <c r="DY28" s="257"/>
      <c r="DZ28" s="257"/>
      <c r="EA28" s="257"/>
      <c r="EB28" s="257"/>
      <c r="EC28" s="257"/>
      <c r="ED28" s="257"/>
      <c r="EE28" s="257"/>
      <c r="EF28" s="257"/>
      <c r="EG28" s="257"/>
      <c r="EH28" s="257"/>
      <c r="EI28" s="257"/>
      <c r="EJ28" s="257"/>
      <c r="EK28" s="257"/>
      <c r="EL28" s="257"/>
      <c r="EM28" s="257"/>
      <c r="EN28" s="257"/>
      <c r="EO28" s="257"/>
      <c r="EP28" s="257"/>
      <c r="EQ28" s="257"/>
      <c r="ER28" s="257"/>
      <c r="ES28" s="257"/>
      <c r="ET28" s="257"/>
      <c r="EU28" s="257"/>
      <c r="EV28" s="257"/>
      <c r="EW28" s="257"/>
      <c r="EX28" s="257"/>
      <c r="EY28" s="257"/>
      <c r="EZ28" s="257"/>
      <c r="FA28" s="257"/>
      <c r="FB28" s="257"/>
      <c r="FC28" s="257"/>
      <c r="FD28" s="257"/>
      <c r="FE28" s="257"/>
      <c r="FF28" s="257"/>
      <c r="FG28" s="257"/>
      <c r="FH28" s="257"/>
      <c r="FI28" s="257"/>
      <c r="FJ28" s="257"/>
      <c r="FK28" s="257"/>
      <c r="FL28" s="257"/>
      <c r="FM28" s="257"/>
      <c r="FN28" s="257"/>
      <c r="FO28" s="257"/>
      <c r="FP28" s="257"/>
      <c r="FQ28" s="257"/>
      <c r="FR28" s="257"/>
      <c r="FS28" s="257"/>
      <c r="FT28" s="257"/>
      <c r="FU28" s="257"/>
      <c r="FV28" s="257"/>
      <c r="FW28" s="257"/>
      <c r="FX28" s="257"/>
      <c r="FY28" s="257"/>
      <c r="FZ28" s="257"/>
      <c r="GA28" s="257"/>
      <c r="GB28" s="257"/>
      <c r="GC28" s="257"/>
      <c r="GD28" s="257"/>
      <c r="GE28" s="257"/>
      <c r="GF28" s="257"/>
      <c r="GG28" s="257"/>
      <c r="GH28" s="257"/>
      <c r="GI28" s="257"/>
      <c r="GJ28" s="257"/>
      <c r="GK28" s="257"/>
      <c r="GL28" s="257"/>
      <c r="GM28" s="257"/>
      <c r="GN28" s="257"/>
      <c r="GO28" s="257"/>
      <c r="GP28" s="257"/>
      <c r="GQ28" s="257"/>
      <c r="GR28" s="257"/>
      <c r="GS28" s="257"/>
      <c r="GT28" s="257"/>
      <c r="GU28" s="257"/>
      <c r="GV28" s="257"/>
      <c r="GW28" s="257"/>
      <c r="GX28" s="257"/>
      <c r="GY28" s="257"/>
      <c r="GZ28" s="257"/>
      <c r="HA28" s="257"/>
      <c r="HB28" s="257"/>
      <c r="HC28" s="257"/>
      <c r="HD28" s="257"/>
      <c r="HE28" s="257"/>
      <c r="HF28" s="257"/>
      <c r="HG28" s="257"/>
      <c r="HH28" s="257"/>
      <c r="HI28" s="257"/>
      <c r="HJ28" s="257"/>
      <c r="HK28" s="257"/>
      <c r="HL28" s="257"/>
      <c r="HM28" s="257"/>
      <c r="HN28" s="257"/>
      <c r="HO28" s="257"/>
      <c r="HP28" s="257"/>
      <c r="HQ28" s="257"/>
      <c r="HR28" s="257"/>
      <c r="HS28" s="257"/>
      <c r="HT28" s="257"/>
      <c r="HU28" s="257"/>
      <c r="HV28" s="257"/>
      <c r="HW28" s="257"/>
      <c r="HX28" s="257"/>
      <c r="HY28" s="257"/>
      <c r="HZ28" s="257"/>
      <c r="IA28" s="257"/>
      <c r="IB28" s="257"/>
      <c r="IC28" s="257"/>
      <c r="ID28" s="257"/>
      <c r="IE28" s="257"/>
      <c r="IF28" s="257"/>
      <c r="IG28" s="257"/>
      <c r="IH28" s="257"/>
      <c r="II28" s="257"/>
      <c r="IJ28" s="257"/>
      <c r="IK28" s="257"/>
      <c r="IL28" s="257"/>
      <c r="IM28" s="257"/>
      <c r="IN28" s="257"/>
      <c r="IO28" s="257"/>
      <c r="IP28" s="257"/>
      <c r="IQ28" s="257"/>
      <c r="IR28" s="257"/>
      <c r="IS28" s="257"/>
      <c r="IT28" s="257"/>
      <c r="IU28" s="257"/>
      <c r="IV28" s="257"/>
    </row>
    <row r="29" spans="1:256" ht="15" x14ac:dyDescent="0.25">
      <c r="A29" s="214">
        <v>46</v>
      </c>
      <c r="B29" s="215">
        <f t="shared" si="44"/>
        <v>1.2</v>
      </c>
      <c r="C29" s="202">
        <v>8.0000000000000002E-3</v>
      </c>
      <c r="D29" s="203"/>
      <c r="E29" s="354"/>
      <c r="F29" s="236">
        <v>2400000</v>
      </c>
      <c r="G29" s="237">
        <f t="shared" si="45"/>
        <v>12.18</v>
      </c>
      <c r="H29" s="238">
        <f t="shared" si="0"/>
        <v>12.28</v>
      </c>
      <c r="I29" s="239">
        <f t="shared" si="1"/>
        <v>12.48</v>
      </c>
      <c r="J29" s="238">
        <f t="shared" si="2"/>
        <v>12.47</v>
      </c>
      <c r="K29" s="239">
        <f t="shared" si="3"/>
        <v>12.57</v>
      </c>
      <c r="L29" s="238">
        <f t="shared" si="4"/>
        <v>12.67</v>
      </c>
      <c r="M29" s="239">
        <f t="shared" si="5"/>
        <v>12.76</v>
      </c>
      <c r="N29" s="238">
        <f t="shared" si="6"/>
        <v>12.86</v>
      </c>
      <c r="O29" s="240">
        <f t="shared" si="7"/>
        <v>13.07</v>
      </c>
      <c r="P29" s="241">
        <f t="shared" si="8"/>
        <v>13.06</v>
      </c>
      <c r="Q29" s="239">
        <f t="shared" si="9"/>
        <v>13.15</v>
      </c>
      <c r="R29" s="238">
        <f t="shared" si="10"/>
        <v>13.25</v>
      </c>
      <c r="S29" s="239">
        <f t="shared" si="11"/>
        <v>13.35</v>
      </c>
      <c r="T29" s="238">
        <f t="shared" si="12"/>
        <v>13.45</v>
      </c>
      <c r="U29" s="239">
        <f t="shared" si="13"/>
        <v>13.54</v>
      </c>
      <c r="V29" s="238">
        <f t="shared" si="14"/>
        <v>13.64</v>
      </c>
      <c r="W29" s="239">
        <f t="shared" si="15"/>
        <v>13.74</v>
      </c>
      <c r="X29" s="238">
        <f t="shared" si="16"/>
        <v>13.84</v>
      </c>
      <c r="Y29" s="240">
        <f t="shared" si="17"/>
        <v>13.93</v>
      </c>
      <c r="Z29" s="241">
        <f t="shared" si="18"/>
        <v>14.03</v>
      </c>
      <c r="AA29" s="239">
        <f t="shared" si="19"/>
        <v>14.13</v>
      </c>
      <c r="AB29" s="238">
        <f t="shared" si="20"/>
        <v>14.23</v>
      </c>
      <c r="AC29" s="239">
        <f t="shared" si="21"/>
        <v>14.32</v>
      </c>
      <c r="AD29" s="238">
        <f t="shared" si="22"/>
        <v>14.42</v>
      </c>
      <c r="AE29" s="239">
        <f t="shared" si="23"/>
        <v>14.52</v>
      </c>
      <c r="AF29" s="238">
        <f t="shared" si="24"/>
        <v>14.62</v>
      </c>
      <c r="AG29" s="239">
        <f t="shared" si="25"/>
        <v>14.71</v>
      </c>
      <c r="AH29" s="238">
        <f t="shared" si="26"/>
        <v>14.81</v>
      </c>
      <c r="AI29" s="240">
        <f t="shared" si="27"/>
        <v>14.91</v>
      </c>
      <c r="AJ29" s="241">
        <f t="shared" si="28"/>
        <v>15.01</v>
      </c>
      <c r="AK29" s="239">
        <f t="shared" si="29"/>
        <v>15.1</v>
      </c>
      <c r="AL29" s="238">
        <f t="shared" si="30"/>
        <v>15.2</v>
      </c>
      <c r="AM29" s="239">
        <f t="shared" si="31"/>
        <v>15.3</v>
      </c>
      <c r="AN29" s="238">
        <f t="shared" si="32"/>
        <v>15.4</v>
      </c>
      <c r="AO29" s="239">
        <f t="shared" si="33"/>
        <v>15.49</v>
      </c>
      <c r="AP29" s="238">
        <f t="shared" si="34"/>
        <v>15.59</v>
      </c>
      <c r="AQ29" s="239">
        <f t="shared" si="35"/>
        <v>15.69</v>
      </c>
      <c r="AR29" s="238">
        <f t="shared" si="36"/>
        <v>15.79</v>
      </c>
      <c r="AS29" s="240">
        <f t="shared" si="37"/>
        <v>15.88</v>
      </c>
      <c r="AT29" s="241">
        <f t="shared" si="38"/>
        <v>15.98</v>
      </c>
      <c r="AU29" s="239">
        <f t="shared" si="39"/>
        <v>16.079999999999998</v>
      </c>
      <c r="AV29" s="242">
        <f t="shared" si="40"/>
        <v>16.18</v>
      </c>
      <c r="AW29" s="239">
        <f t="shared" si="41"/>
        <v>16.27</v>
      </c>
      <c r="AX29" s="238">
        <f t="shared" si="42"/>
        <v>16.37</v>
      </c>
      <c r="AY29" s="239">
        <f t="shared" si="43"/>
        <v>16.47</v>
      </c>
      <c r="AZ29" s="243" t="e">
        <f>$G51*#REF!</f>
        <v>#REF!</v>
      </c>
      <c r="BA29" s="238" t="e">
        <f>$G51*#REF!</f>
        <v>#REF!</v>
      </c>
      <c r="BB29" s="243" t="e">
        <f>$G51*#REF!</f>
        <v>#REF!</v>
      </c>
      <c r="BC29" s="238" t="e">
        <f>$G51*#REF!</f>
        <v>#REF!</v>
      </c>
      <c r="BD29" s="243" t="e">
        <f>$G51*#REF!</f>
        <v>#REF!</v>
      </c>
      <c r="BE29" s="244"/>
      <c r="BF29" s="257"/>
      <c r="BG29" s="236">
        <v>2400000</v>
      </c>
      <c r="BH29" s="354"/>
      <c r="BI29" s="257"/>
      <c r="BJ29" s="257"/>
      <c r="BK29" s="257"/>
      <c r="BL29" s="257"/>
      <c r="BM29" s="257"/>
      <c r="BN29" s="257"/>
      <c r="BO29" s="257"/>
      <c r="BP29" s="257"/>
      <c r="BQ29" s="257"/>
      <c r="BR29" s="257"/>
      <c r="BS29" s="257"/>
      <c r="BT29" s="257"/>
      <c r="BU29" s="257"/>
      <c r="BV29" s="257"/>
      <c r="BW29" s="257"/>
      <c r="BX29" s="257"/>
      <c r="BY29" s="257"/>
      <c r="BZ29" s="257"/>
      <c r="CA29" s="257"/>
      <c r="CB29" s="257"/>
      <c r="CC29" s="257"/>
      <c r="CD29" s="257"/>
      <c r="CE29" s="257"/>
      <c r="CF29" s="257"/>
      <c r="CG29" s="257"/>
      <c r="CH29" s="257"/>
      <c r="CI29" s="257"/>
      <c r="CJ29" s="257"/>
      <c r="CK29" s="257"/>
      <c r="CL29" s="257"/>
      <c r="CM29" s="257"/>
      <c r="CN29" s="257"/>
      <c r="CO29" s="257"/>
      <c r="CP29" s="257"/>
      <c r="CQ29" s="257"/>
      <c r="CR29" s="257"/>
      <c r="CS29" s="257"/>
      <c r="CT29" s="257"/>
      <c r="CU29" s="257"/>
      <c r="CV29" s="257"/>
      <c r="CW29" s="257"/>
      <c r="CX29" s="257"/>
      <c r="CY29" s="257"/>
      <c r="CZ29" s="257"/>
      <c r="DA29" s="257"/>
      <c r="DB29" s="257"/>
      <c r="DC29" s="257"/>
      <c r="DD29" s="257"/>
      <c r="DE29" s="257"/>
      <c r="DF29" s="257"/>
      <c r="DG29" s="257"/>
      <c r="DH29" s="257"/>
      <c r="DI29" s="257"/>
      <c r="DJ29" s="257"/>
      <c r="DK29" s="257"/>
      <c r="DL29" s="257"/>
      <c r="DM29" s="257"/>
      <c r="DN29" s="257"/>
      <c r="DO29" s="257"/>
      <c r="DP29" s="257"/>
      <c r="DQ29" s="257"/>
      <c r="DR29" s="257"/>
      <c r="DS29" s="257"/>
      <c r="DT29" s="257"/>
      <c r="DU29" s="257"/>
      <c r="DV29" s="257"/>
      <c r="DW29" s="257"/>
      <c r="DX29" s="257"/>
      <c r="DY29" s="257"/>
      <c r="DZ29" s="257"/>
      <c r="EA29" s="257"/>
      <c r="EB29" s="257"/>
      <c r="EC29" s="257"/>
      <c r="ED29" s="257"/>
      <c r="EE29" s="257"/>
      <c r="EF29" s="257"/>
      <c r="EG29" s="257"/>
      <c r="EH29" s="257"/>
      <c r="EI29" s="257"/>
      <c r="EJ29" s="257"/>
      <c r="EK29" s="257"/>
      <c r="EL29" s="257"/>
      <c r="EM29" s="257"/>
      <c r="EN29" s="257"/>
      <c r="EO29" s="257"/>
      <c r="EP29" s="257"/>
      <c r="EQ29" s="257"/>
      <c r="ER29" s="257"/>
      <c r="ES29" s="257"/>
      <c r="ET29" s="257"/>
      <c r="EU29" s="257"/>
      <c r="EV29" s="257"/>
      <c r="EW29" s="257"/>
      <c r="EX29" s="257"/>
      <c r="EY29" s="257"/>
      <c r="EZ29" s="257"/>
      <c r="FA29" s="257"/>
      <c r="FB29" s="257"/>
      <c r="FC29" s="257"/>
      <c r="FD29" s="257"/>
      <c r="FE29" s="257"/>
      <c r="FF29" s="257"/>
      <c r="FG29" s="257"/>
      <c r="FH29" s="257"/>
      <c r="FI29" s="257"/>
      <c r="FJ29" s="257"/>
      <c r="FK29" s="257"/>
      <c r="FL29" s="257"/>
      <c r="FM29" s="257"/>
      <c r="FN29" s="257"/>
      <c r="FO29" s="257"/>
      <c r="FP29" s="257"/>
      <c r="FQ29" s="257"/>
      <c r="FR29" s="257"/>
      <c r="FS29" s="257"/>
      <c r="FT29" s="257"/>
      <c r="FU29" s="257"/>
      <c r="FV29" s="257"/>
      <c r="FW29" s="257"/>
      <c r="FX29" s="257"/>
      <c r="FY29" s="257"/>
      <c r="FZ29" s="257"/>
      <c r="GA29" s="257"/>
      <c r="GB29" s="257"/>
      <c r="GC29" s="257"/>
      <c r="GD29" s="257"/>
      <c r="GE29" s="257"/>
      <c r="GF29" s="257"/>
      <c r="GG29" s="257"/>
      <c r="GH29" s="257"/>
      <c r="GI29" s="257"/>
      <c r="GJ29" s="257"/>
      <c r="GK29" s="257"/>
      <c r="GL29" s="257"/>
      <c r="GM29" s="257"/>
      <c r="GN29" s="257"/>
      <c r="GO29" s="257"/>
      <c r="GP29" s="257"/>
      <c r="GQ29" s="257"/>
      <c r="GR29" s="257"/>
      <c r="GS29" s="257"/>
      <c r="GT29" s="257"/>
      <c r="GU29" s="257"/>
      <c r="GV29" s="257"/>
      <c r="GW29" s="257"/>
      <c r="GX29" s="257"/>
      <c r="GY29" s="257"/>
      <c r="GZ29" s="257"/>
      <c r="HA29" s="257"/>
      <c r="HB29" s="257"/>
      <c r="HC29" s="257"/>
      <c r="HD29" s="257"/>
      <c r="HE29" s="257"/>
      <c r="HF29" s="257"/>
      <c r="HG29" s="257"/>
      <c r="HH29" s="257"/>
      <c r="HI29" s="257"/>
      <c r="HJ29" s="257"/>
      <c r="HK29" s="257"/>
      <c r="HL29" s="257"/>
      <c r="HM29" s="257"/>
      <c r="HN29" s="257"/>
      <c r="HO29" s="257"/>
      <c r="HP29" s="257"/>
      <c r="HQ29" s="257"/>
      <c r="HR29" s="257"/>
      <c r="HS29" s="257"/>
      <c r="HT29" s="257"/>
      <c r="HU29" s="257"/>
      <c r="HV29" s="257"/>
      <c r="HW29" s="257"/>
      <c r="HX29" s="257"/>
      <c r="HY29" s="257"/>
      <c r="HZ29" s="257"/>
      <c r="IA29" s="257"/>
      <c r="IB29" s="257"/>
      <c r="IC29" s="257"/>
      <c r="ID29" s="257"/>
      <c r="IE29" s="257"/>
      <c r="IF29" s="257"/>
      <c r="IG29" s="257"/>
      <c r="IH29" s="257"/>
      <c r="II29" s="257"/>
      <c r="IJ29" s="257"/>
      <c r="IK29" s="257"/>
      <c r="IL29" s="257"/>
      <c r="IM29" s="257"/>
      <c r="IN29" s="257"/>
      <c r="IO29" s="257"/>
      <c r="IP29" s="257"/>
      <c r="IQ29" s="257"/>
      <c r="IR29" s="257"/>
      <c r="IS29" s="257"/>
      <c r="IT29" s="257"/>
      <c r="IU29" s="257"/>
      <c r="IV29" s="257"/>
    </row>
    <row r="30" spans="1:256" ht="15" x14ac:dyDescent="0.25">
      <c r="A30" s="200">
        <v>47</v>
      </c>
      <c r="B30" s="201">
        <f t="shared" si="44"/>
        <v>1.208</v>
      </c>
      <c r="C30" s="202">
        <v>8.0000000000000002E-3</v>
      </c>
      <c r="D30" s="203"/>
      <c r="E30" s="354"/>
      <c r="F30" s="245">
        <v>2500000</v>
      </c>
      <c r="G30" s="237">
        <f t="shared" si="45"/>
        <v>12.1</v>
      </c>
      <c r="H30" s="238">
        <f t="shared" si="0"/>
        <v>12.2</v>
      </c>
      <c r="I30" s="239">
        <f t="shared" si="1"/>
        <v>12.4</v>
      </c>
      <c r="J30" s="238">
        <f t="shared" si="2"/>
        <v>12.39</v>
      </c>
      <c r="K30" s="239">
        <f t="shared" si="3"/>
        <v>12.49</v>
      </c>
      <c r="L30" s="238">
        <f t="shared" si="4"/>
        <v>12.58</v>
      </c>
      <c r="M30" s="239">
        <f t="shared" si="5"/>
        <v>12.68</v>
      </c>
      <c r="N30" s="238">
        <f t="shared" si="6"/>
        <v>12.78</v>
      </c>
      <c r="O30" s="240">
        <f t="shared" si="7"/>
        <v>12.98</v>
      </c>
      <c r="P30" s="241">
        <f t="shared" si="8"/>
        <v>12.97</v>
      </c>
      <c r="Q30" s="239">
        <f t="shared" si="9"/>
        <v>13.07</v>
      </c>
      <c r="R30" s="238">
        <f t="shared" si="10"/>
        <v>13.16</v>
      </c>
      <c r="S30" s="239">
        <f t="shared" si="11"/>
        <v>13.26</v>
      </c>
      <c r="T30" s="238">
        <f t="shared" si="12"/>
        <v>13.36</v>
      </c>
      <c r="U30" s="239">
        <f t="shared" si="13"/>
        <v>13.46</v>
      </c>
      <c r="V30" s="238">
        <f t="shared" si="14"/>
        <v>13.55</v>
      </c>
      <c r="W30" s="239">
        <f t="shared" si="15"/>
        <v>13.65</v>
      </c>
      <c r="X30" s="238">
        <f t="shared" si="16"/>
        <v>13.75</v>
      </c>
      <c r="Y30" s="240">
        <f t="shared" si="17"/>
        <v>13.84</v>
      </c>
      <c r="Z30" s="241">
        <f t="shared" si="18"/>
        <v>13.94</v>
      </c>
      <c r="AA30" s="239">
        <f t="shared" si="19"/>
        <v>14.04</v>
      </c>
      <c r="AB30" s="238">
        <f t="shared" si="20"/>
        <v>14.13</v>
      </c>
      <c r="AC30" s="239">
        <f t="shared" si="21"/>
        <v>14.23</v>
      </c>
      <c r="AD30" s="238">
        <f t="shared" si="22"/>
        <v>14.33</v>
      </c>
      <c r="AE30" s="239">
        <f t="shared" si="23"/>
        <v>14.42</v>
      </c>
      <c r="AF30" s="238">
        <f t="shared" si="24"/>
        <v>14.52</v>
      </c>
      <c r="AG30" s="239">
        <f t="shared" si="25"/>
        <v>14.62</v>
      </c>
      <c r="AH30" s="238">
        <f t="shared" si="26"/>
        <v>14.71</v>
      </c>
      <c r="AI30" s="240">
        <f t="shared" si="27"/>
        <v>14.81</v>
      </c>
      <c r="AJ30" s="241">
        <f t="shared" si="28"/>
        <v>14.91</v>
      </c>
      <c r="AK30" s="239">
        <f t="shared" si="29"/>
        <v>15</v>
      </c>
      <c r="AL30" s="238">
        <f t="shared" si="30"/>
        <v>15.1</v>
      </c>
      <c r="AM30" s="239">
        <f t="shared" si="31"/>
        <v>15.2</v>
      </c>
      <c r="AN30" s="238">
        <f t="shared" si="32"/>
        <v>15.29</v>
      </c>
      <c r="AO30" s="239">
        <f t="shared" si="33"/>
        <v>15.39</v>
      </c>
      <c r="AP30" s="238">
        <f t="shared" si="34"/>
        <v>15.49</v>
      </c>
      <c r="AQ30" s="239">
        <f t="shared" si="35"/>
        <v>15.58</v>
      </c>
      <c r="AR30" s="238">
        <f t="shared" si="36"/>
        <v>15.68</v>
      </c>
      <c r="AS30" s="240">
        <f t="shared" si="37"/>
        <v>15.78</v>
      </c>
      <c r="AT30" s="241">
        <f t="shared" si="38"/>
        <v>15.88</v>
      </c>
      <c r="AU30" s="239">
        <f t="shared" si="39"/>
        <v>15.97</v>
      </c>
      <c r="AV30" s="242">
        <f t="shared" si="40"/>
        <v>16.07</v>
      </c>
      <c r="AW30" s="239">
        <f t="shared" si="41"/>
        <v>16.170000000000002</v>
      </c>
      <c r="AX30" s="238">
        <f t="shared" si="42"/>
        <v>16.260000000000002</v>
      </c>
      <c r="AY30" s="239">
        <f t="shared" si="43"/>
        <v>16.36</v>
      </c>
      <c r="AZ30" s="243" t="e">
        <f>$G52*#REF!</f>
        <v>#REF!</v>
      </c>
      <c r="BA30" s="238" t="e">
        <f>$G52*#REF!</f>
        <v>#REF!</v>
      </c>
      <c r="BB30" s="243" t="e">
        <f>$G52*#REF!</f>
        <v>#REF!</v>
      </c>
      <c r="BC30" s="238" t="e">
        <f>$G52*#REF!</f>
        <v>#REF!</v>
      </c>
      <c r="BD30" s="243" t="e">
        <f>$G52*#REF!</f>
        <v>#REF!</v>
      </c>
      <c r="BE30" s="244"/>
      <c r="BF30" s="257"/>
      <c r="BG30" s="245">
        <v>2500000</v>
      </c>
      <c r="BH30" s="354"/>
      <c r="BI30" s="257"/>
      <c r="BJ30" s="257"/>
      <c r="BK30" s="257"/>
      <c r="BL30" s="257"/>
      <c r="BM30" s="257"/>
      <c r="BN30" s="257"/>
      <c r="BO30" s="257"/>
      <c r="BP30" s="257"/>
      <c r="BQ30" s="257"/>
      <c r="BR30" s="257"/>
      <c r="BS30" s="257"/>
      <c r="BT30" s="257"/>
      <c r="BU30" s="257"/>
      <c r="BV30" s="257"/>
      <c r="BW30" s="257"/>
      <c r="BX30" s="257"/>
      <c r="BY30" s="257"/>
      <c r="BZ30" s="257"/>
      <c r="CA30" s="257"/>
      <c r="CB30" s="257"/>
      <c r="CC30" s="257"/>
      <c r="CD30" s="257"/>
      <c r="CE30" s="257"/>
      <c r="CF30" s="257"/>
      <c r="CG30" s="257"/>
      <c r="CH30" s="257"/>
      <c r="CI30" s="257"/>
      <c r="CJ30" s="257"/>
      <c r="CK30" s="257"/>
      <c r="CL30" s="257"/>
      <c r="CM30" s="257"/>
      <c r="CN30" s="257"/>
      <c r="CO30" s="257"/>
      <c r="CP30" s="257"/>
      <c r="CQ30" s="257"/>
      <c r="CR30" s="257"/>
      <c r="CS30" s="257"/>
      <c r="CT30" s="257"/>
      <c r="CU30" s="257"/>
      <c r="CV30" s="257"/>
      <c r="CW30" s="257"/>
      <c r="CX30" s="257"/>
      <c r="CY30" s="257"/>
      <c r="CZ30" s="257"/>
      <c r="DA30" s="257"/>
      <c r="DB30" s="257"/>
      <c r="DC30" s="257"/>
      <c r="DD30" s="257"/>
      <c r="DE30" s="257"/>
      <c r="DF30" s="257"/>
      <c r="DG30" s="257"/>
      <c r="DH30" s="257"/>
      <c r="DI30" s="257"/>
      <c r="DJ30" s="257"/>
      <c r="DK30" s="257"/>
      <c r="DL30" s="257"/>
      <c r="DM30" s="257"/>
      <c r="DN30" s="257"/>
      <c r="DO30" s="257"/>
      <c r="DP30" s="257"/>
      <c r="DQ30" s="257"/>
      <c r="DR30" s="257"/>
      <c r="DS30" s="257"/>
      <c r="DT30" s="257"/>
      <c r="DU30" s="257"/>
      <c r="DV30" s="257"/>
      <c r="DW30" s="257"/>
      <c r="DX30" s="257"/>
      <c r="DY30" s="257"/>
      <c r="DZ30" s="257"/>
      <c r="EA30" s="257"/>
      <c r="EB30" s="257"/>
      <c r="EC30" s="257"/>
      <c r="ED30" s="257"/>
      <c r="EE30" s="257"/>
      <c r="EF30" s="257"/>
      <c r="EG30" s="257"/>
      <c r="EH30" s="257"/>
      <c r="EI30" s="257"/>
      <c r="EJ30" s="257"/>
      <c r="EK30" s="257"/>
      <c r="EL30" s="257"/>
      <c r="EM30" s="257"/>
      <c r="EN30" s="257"/>
      <c r="EO30" s="257"/>
      <c r="EP30" s="257"/>
      <c r="EQ30" s="257"/>
      <c r="ER30" s="257"/>
      <c r="ES30" s="257"/>
      <c r="ET30" s="257"/>
      <c r="EU30" s="257"/>
      <c r="EV30" s="257"/>
      <c r="EW30" s="257"/>
      <c r="EX30" s="257"/>
      <c r="EY30" s="257"/>
      <c r="EZ30" s="257"/>
      <c r="FA30" s="257"/>
      <c r="FB30" s="257"/>
      <c r="FC30" s="257"/>
      <c r="FD30" s="257"/>
      <c r="FE30" s="257"/>
      <c r="FF30" s="257"/>
      <c r="FG30" s="257"/>
      <c r="FH30" s="257"/>
      <c r="FI30" s="257"/>
      <c r="FJ30" s="257"/>
      <c r="FK30" s="257"/>
      <c r="FL30" s="257"/>
      <c r="FM30" s="257"/>
      <c r="FN30" s="257"/>
      <c r="FO30" s="257"/>
      <c r="FP30" s="257"/>
      <c r="FQ30" s="257"/>
      <c r="FR30" s="257"/>
      <c r="FS30" s="257"/>
      <c r="FT30" s="257"/>
      <c r="FU30" s="257"/>
      <c r="FV30" s="257"/>
      <c r="FW30" s="257"/>
      <c r="FX30" s="257"/>
      <c r="FY30" s="257"/>
      <c r="FZ30" s="257"/>
      <c r="GA30" s="257"/>
      <c r="GB30" s="257"/>
      <c r="GC30" s="257"/>
      <c r="GD30" s="257"/>
      <c r="GE30" s="257"/>
      <c r="GF30" s="257"/>
      <c r="GG30" s="257"/>
      <c r="GH30" s="257"/>
      <c r="GI30" s="257"/>
      <c r="GJ30" s="257"/>
      <c r="GK30" s="257"/>
      <c r="GL30" s="257"/>
      <c r="GM30" s="257"/>
      <c r="GN30" s="257"/>
      <c r="GO30" s="257"/>
      <c r="GP30" s="257"/>
      <c r="GQ30" s="257"/>
      <c r="GR30" s="257"/>
      <c r="GS30" s="257"/>
      <c r="GT30" s="257"/>
      <c r="GU30" s="257"/>
      <c r="GV30" s="257"/>
      <c r="GW30" s="257"/>
      <c r="GX30" s="257"/>
      <c r="GY30" s="257"/>
      <c r="GZ30" s="257"/>
      <c r="HA30" s="257"/>
      <c r="HB30" s="257"/>
      <c r="HC30" s="257"/>
      <c r="HD30" s="257"/>
      <c r="HE30" s="257"/>
      <c r="HF30" s="257"/>
      <c r="HG30" s="257"/>
      <c r="HH30" s="257"/>
      <c r="HI30" s="257"/>
      <c r="HJ30" s="257"/>
      <c r="HK30" s="257"/>
      <c r="HL30" s="257"/>
      <c r="HM30" s="257"/>
      <c r="HN30" s="257"/>
      <c r="HO30" s="257"/>
      <c r="HP30" s="257"/>
      <c r="HQ30" s="257"/>
      <c r="HR30" s="257"/>
      <c r="HS30" s="257"/>
      <c r="HT30" s="257"/>
      <c r="HU30" s="257"/>
      <c r="HV30" s="257"/>
      <c r="HW30" s="257"/>
      <c r="HX30" s="257"/>
      <c r="HY30" s="257"/>
      <c r="HZ30" s="257"/>
      <c r="IA30" s="257"/>
      <c r="IB30" s="257"/>
      <c r="IC30" s="257"/>
      <c r="ID30" s="257"/>
      <c r="IE30" s="257"/>
      <c r="IF30" s="257"/>
      <c r="IG30" s="257"/>
      <c r="IH30" s="257"/>
      <c r="II30" s="257"/>
      <c r="IJ30" s="257"/>
      <c r="IK30" s="257"/>
      <c r="IL30" s="257"/>
      <c r="IM30" s="257"/>
      <c r="IN30" s="257"/>
      <c r="IO30" s="257"/>
      <c r="IP30" s="257"/>
      <c r="IQ30" s="257"/>
      <c r="IR30" s="257"/>
      <c r="IS30" s="257"/>
      <c r="IT30" s="257"/>
      <c r="IU30" s="257"/>
      <c r="IV30" s="257"/>
    </row>
    <row r="31" spans="1:256" ht="15" x14ac:dyDescent="0.25">
      <c r="A31" s="214">
        <v>48</v>
      </c>
      <c r="B31" s="215">
        <f t="shared" si="44"/>
        <v>1.216</v>
      </c>
      <c r="C31" s="202">
        <v>8.0000000000000002E-3</v>
      </c>
      <c r="D31" s="203"/>
      <c r="E31" s="354"/>
      <c r="F31" s="236">
        <v>2600000</v>
      </c>
      <c r="G31" s="237">
        <f t="shared" si="45"/>
        <v>12.03</v>
      </c>
      <c r="H31" s="238">
        <f t="shared" si="0"/>
        <v>12.13</v>
      </c>
      <c r="I31" s="239">
        <f t="shared" si="1"/>
        <v>12.32</v>
      </c>
      <c r="J31" s="238">
        <f t="shared" si="2"/>
        <v>12.32</v>
      </c>
      <c r="K31" s="239">
        <f t="shared" si="3"/>
        <v>12.41</v>
      </c>
      <c r="L31" s="238">
        <f t="shared" si="4"/>
        <v>12.51</v>
      </c>
      <c r="M31" s="239">
        <f t="shared" si="5"/>
        <v>12.61</v>
      </c>
      <c r="N31" s="238">
        <f t="shared" si="6"/>
        <v>12.7</v>
      </c>
      <c r="O31" s="240">
        <f t="shared" si="7"/>
        <v>12.91</v>
      </c>
      <c r="P31" s="241">
        <f t="shared" si="8"/>
        <v>12.9</v>
      </c>
      <c r="Q31" s="239">
        <f t="shared" si="9"/>
        <v>12.99</v>
      </c>
      <c r="R31" s="238">
        <f t="shared" si="10"/>
        <v>13.09</v>
      </c>
      <c r="S31" s="239">
        <f t="shared" si="11"/>
        <v>13.18</v>
      </c>
      <c r="T31" s="238">
        <f t="shared" si="12"/>
        <v>13.28</v>
      </c>
      <c r="U31" s="239">
        <f t="shared" si="13"/>
        <v>13.38</v>
      </c>
      <c r="V31" s="238">
        <f t="shared" si="14"/>
        <v>13.47</v>
      </c>
      <c r="W31" s="239">
        <f t="shared" si="15"/>
        <v>13.57</v>
      </c>
      <c r="X31" s="238">
        <f t="shared" si="16"/>
        <v>13.67</v>
      </c>
      <c r="Y31" s="240">
        <f t="shared" si="17"/>
        <v>13.76</v>
      </c>
      <c r="Z31" s="241">
        <f t="shared" si="18"/>
        <v>13.86</v>
      </c>
      <c r="AA31" s="239">
        <f t="shared" si="19"/>
        <v>13.95</v>
      </c>
      <c r="AB31" s="238">
        <f t="shared" si="20"/>
        <v>14.05</v>
      </c>
      <c r="AC31" s="239">
        <f t="shared" si="21"/>
        <v>14.15</v>
      </c>
      <c r="AD31" s="238">
        <f t="shared" si="22"/>
        <v>14.24</v>
      </c>
      <c r="AE31" s="239">
        <f t="shared" si="23"/>
        <v>14.34</v>
      </c>
      <c r="AF31" s="238">
        <f t="shared" si="24"/>
        <v>14.44</v>
      </c>
      <c r="AG31" s="239">
        <f t="shared" si="25"/>
        <v>14.53</v>
      </c>
      <c r="AH31" s="238">
        <f t="shared" si="26"/>
        <v>14.63</v>
      </c>
      <c r="AI31" s="240">
        <f t="shared" si="27"/>
        <v>14.72</v>
      </c>
      <c r="AJ31" s="241">
        <f t="shared" si="28"/>
        <v>14.82</v>
      </c>
      <c r="AK31" s="239">
        <f t="shared" si="29"/>
        <v>14.92</v>
      </c>
      <c r="AL31" s="238">
        <f t="shared" si="30"/>
        <v>15.01</v>
      </c>
      <c r="AM31" s="239">
        <f t="shared" si="31"/>
        <v>15.11</v>
      </c>
      <c r="AN31" s="238">
        <f t="shared" si="32"/>
        <v>15.21</v>
      </c>
      <c r="AO31" s="239">
        <f t="shared" si="33"/>
        <v>15.3</v>
      </c>
      <c r="AP31" s="238">
        <f t="shared" si="34"/>
        <v>15.4</v>
      </c>
      <c r="AQ31" s="239">
        <f t="shared" si="35"/>
        <v>15.49</v>
      </c>
      <c r="AR31" s="238">
        <f t="shared" si="36"/>
        <v>15.59</v>
      </c>
      <c r="AS31" s="240">
        <f t="shared" si="37"/>
        <v>15.69</v>
      </c>
      <c r="AT31" s="241">
        <f t="shared" si="38"/>
        <v>15.78</v>
      </c>
      <c r="AU31" s="239">
        <f t="shared" si="39"/>
        <v>15.88</v>
      </c>
      <c r="AV31" s="242">
        <f t="shared" si="40"/>
        <v>15.98</v>
      </c>
      <c r="AW31" s="239">
        <f t="shared" si="41"/>
        <v>16.07</v>
      </c>
      <c r="AX31" s="238">
        <f t="shared" si="42"/>
        <v>16.170000000000002</v>
      </c>
      <c r="AY31" s="239">
        <f t="shared" si="43"/>
        <v>16.260000000000002</v>
      </c>
      <c r="AZ31" s="243" t="e">
        <f>$G53*#REF!</f>
        <v>#REF!</v>
      </c>
      <c r="BA31" s="238" t="e">
        <f>$G53*#REF!</f>
        <v>#REF!</v>
      </c>
      <c r="BB31" s="243" t="e">
        <f>$G53*#REF!</f>
        <v>#REF!</v>
      </c>
      <c r="BC31" s="238" t="e">
        <f>$G53*#REF!</f>
        <v>#REF!</v>
      </c>
      <c r="BD31" s="243" t="e">
        <f>$G53*#REF!</f>
        <v>#REF!</v>
      </c>
      <c r="BE31" s="244"/>
      <c r="BF31" s="257"/>
      <c r="BG31" s="236">
        <v>2600000</v>
      </c>
      <c r="BH31" s="354"/>
      <c r="BI31" s="257"/>
      <c r="BJ31" s="257"/>
      <c r="BK31" s="257"/>
      <c r="BL31" s="257"/>
      <c r="BM31" s="257"/>
      <c r="BN31" s="257"/>
      <c r="BO31" s="257"/>
      <c r="BP31" s="257"/>
      <c r="BQ31" s="257"/>
      <c r="BR31" s="257"/>
      <c r="BS31" s="257"/>
      <c r="BT31" s="257"/>
      <c r="BU31" s="257"/>
      <c r="BV31" s="257"/>
      <c r="BW31" s="257"/>
      <c r="BX31" s="257"/>
      <c r="BY31" s="257"/>
      <c r="BZ31" s="257"/>
      <c r="CA31" s="257"/>
      <c r="CB31" s="257"/>
      <c r="CC31" s="257"/>
      <c r="CD31" s="257"/>
      <c r="CE31" s="257"/>
      <c r="CF31" s="257"/>
      <c r="CG31" s="257"/>
      <c r="CH31" s="257"/>
      <c r="CI31" s="257"/>
      <c r="CJ31" s="257"/>
      <c r="CK31" s="257"/>
      <c r="CL31" s="257"/>
      <c r="CM31" s="257"/>
      <c r="CN31" s="257"/>
      <c r="CO31" s="257"/>
      <c r="CP31" s="257"/>
      <c r="CQ31" s="257"/>
      <c r="CR31" s="257"/>
      <c r="CS31" s="257"/>
      <c r="CT31" s="257"/>
      <c r="CU31" s="257"/>
      <c r="CV31" s="257"/>
      <c r="CW31" s="257"/>
      <c r="CX31" s="257"/>
      <c r="CY31" s="257"/>
      <c r="CZ31" s="257"/>
      <c r="DA31" s="257"/>
      <c r="DB31" s="257"/>
      <c r="DC31" s="257"/>
      <c r="DD31" s="257"/>
      <c r="DE31" s="257"/>
      <c r="DF31" s="257"/>
      <c r="DG31" s="257"/>
      <c r="DH31" s="257"/>
      <c r="DI31" s="257"/>
      <c r="DJ31" s="257"/>
      <c r="DK31" s="257"/>
      <c r="DL31" s="257"/>
      <c r="DM31" s="257"/>
      <c r="DN31" s="257"/>
      <c r="DO31" s="257"/>
      <c r="DP31" s="257"/>
      <c r="DQ31" s="257"/>
      <c r="DR31" s="257"/>
      <c r="DS31" s="257"/>
      <c r="DT31" s="257"/>
      <c r="DU31" s="257"/>
      <c r="DV31" s="257"/>
      <c r="DW31" s="257"/>
      <c r="DX31" s="257"/>
      <c r="DY31" s="257"/>
      <c r="DZ31" s="257"/>
      <c r="EA31" s="257"/>
      <c r="EB31" s="257"/>
      <c r="EC31" s="257"/>
      <c r="ED31" s="257"/>
      <c r="EE31" s="257"/>
      <c r="EF31" s="257"/>
      <c r="EG31" s="257"/>
      <c r="EH31" s="257"/>
      <c r="EI31" s="257"/>
      <c r="EJ31" s="257"/>
      <c r="EK31" s="257"/>
      <c r="EL31" s="257"/>
      <c r="EM31" s="257"/>
      <c r="EN31" s="257"/>
      <c r="EO31" s="257"/>
      <c r="EP31" s="257"/>
      <c r="EQ31" s="257"/>
      <c r="ER31" s="257"/>
      <c r="ES31" s="257"/>
      <c r="ET31" s="257"/>
      <c r="EU31" s="257"/>
      <c r="EV31" s="257"/>
      <c r="EW31" s="257"/>
      <c r="EX31" s="257"/>
      <c r="EY31" s="257"/>
      <c r="EZ31" s="257"/>
      <c r="FA31" s="257"/>
      <c r="FB31" s="257"/>
      <c r="FC31" s="257"/>
      <c r="FD31" s="257"/>
      <c r="FE31" s="257"/>
      <c r="FF31" s="257"/>
      <c r="FG31" s="257"/>
      <c r="FH31" s="257"/>
      <c r="FI31" s="257"/>
      <c r="FJ31" s="257"/>
      <c r="FK31" s="257"/>
      <c r="FL31" s="257"/>
      <c r="FM31" s="257"/>
      <c r="FN31" s="257"/>
      <c r="FO31" s="257"/>
      <c r="FP31" s="257"/>
      <c r="FQ31" s="257"/>
      <c r="FR31" s="257"/>
      <c r="FS31" s="257"/>
      <c r="FT31" s="257"/>
      <c r="FU31" s="257"/>
      <c r="FV31" s="257"/>
      <c r="FW31" s="257"/>
      <c r="FX31" s="257"/>
      <c r="FY31" s="257"/>
      <c r="FZ31" s="257"/>
      <c r="GA31" s="257"/>
      <c r="GB31" s="257"/>
      <c r="GC31" s="257"/>
      <c r="GD31" s="257"/>
      <c r="GE31" s="257"/>
      <c r="GF31" s="257"/>
      <c r="GG31" s="257"/>
      <c r="GH31" s="257"/>
      <c r="GI31" s="257"/>
      <c r="GJ31" s="257"/>
      <c r="GK31" s="257"/>
      <c r="GL31" s="257"/>
      <c r="GM31" s="257"/>
      <c r="GN31" s="257"/>
      <c r="GO31" s="257"/>
      <c r="GP31" s="257"/>
      <c r="GQ31" s="257"/>
      <c r="GR31" s="257"/>
      <c r="GS31" s="257"/>
      <c r="GT31" s="257"/>
      <c r="GU31" s="257"/>
      <c r="GV31" s="257"/>
      <c r="GW31" s="257"/>
      <c r="GX31" s="257"/>
      <c r="GY31" s="257"/>
      <c r="GZ31" s="257"/>
      <c r="HA31" s="257"/>
      <c r="HB31" s="257"/>
      <c r="HC31" s="257"/>
      <c r="HD31" s="257"/>
      <c r="HE31" s="257"/>
      <c r="HF31" s="257"/>
      <c r="HG31" s="257"/>
      <c r="HH31" s="257"/>
      <c r="HI31" s="257"/>
      <c r="HJ31" s="257"/>
      <c r="HK31" s="257"/>
      <c r="HL31" s="257"/>
      <c r="HM31" s="257"/>
      <c r="HN31" s="257"/>
      <c r="HO31" s="257"/>
      <c r="HP31" s="257"/>
      <c r="HQ31" s="257"/>
      <c r="HR31" s="257"/>
      <c r="HS31" s="257"/>
      <c r="HT31" s="257"/>
      <c r="HU31" s="257"/>
      <c r="HV31" s="257"/>
      <c r="HW31" s="257"/>
      <c r="HX31" s="257"/>
      <c r="HY31" s="257"/>
      <c r="HZ31" s="257"/>
      <c r="IA31" s="257"/>
      <c r="IB31" s="257"/>
      <c r="IC31" s="257"/>
      <c r="ID31" s="257"/>
      <c r="IE31" s="257"/>
      <c r="IF31" s="257"/>
      <c r="IG31" s="257"/>
      <c r="IH31" s="257"/>
      <c r="II31" s="257"/>
      <c r="IJ31" s="257"/>
      <c r="IK31" s="257"/>
      <c r="IL31" s="257"/>
      <c r="IM31" s="257"/>
      <c r="IN31" s="257"/>
      <c r="IO31" s="257"/>
      <c r="IP31" s="257"/>
      <c r="IQ31" s="257"/>
      <c r="IR31" s="257"/>
      <c r="IS31" s="257"/>
      <c r="IT31" s="257"/>
      <c r="IU31" s="257"/>
      <c r="IV31" s="257"/>
    </row>
    <row r="32" spans="1:256" ht="15" x14ac:dyDescent="0.25">
      <c r="A32" s="200">
        <v>49</v>
      </c>
      <c r="B32" s="201">
        <f t="shared" si="44"/>
        <v>1.224</v>
      </c>
      <c r="C32" s="202">
        <v>8.0000000000000002E-3</v>
      </c>
      <c r="D32" s="203"/>
      <c r="E32" s="354"/>
      <c r="F32" s="236">
        <v>2700000</v>
      </c>
      <c r="G32" s="237">
        <f t="shared" si="45"/>
        <v>11.96</v>
      </c>
      <c r="H32" s="238">
        <f t="shared" si="0"/>
        <v>12.06</v>
      </c>
      <c r="I32" s="239">
        <f t="shared" si="1"/>
        <v>12.25</v>
      </c>
      <c r="J32" s="238">
        <f t="shared" si="2"/>
        <v>12.25</v>
      </c>
      <c r="K32" s="239">
        <f t="shared" si="3"/>
        <v>12.34</v>
      </c>
      <c r="L32" s="238">
        <f t="shared" si="4"/>
        <v>12.44</v>
      </c>
      <c r="M32" s="239">
        <f t="shared" si="5"/>
        <v>12.53</v>
      </c>
      <c r="N32" s="238">
        <f t="shared" si="6"/>
        <v>12.63</v>
      </c>
      <c r="O32" s="240">
        <f t="shared" si="7"/>
        <v>12.83</v>
      </c>
      <c r="P32" s="241">
        <f t="shared" si="8"/>
        <v>12.82</v>
      </c>
      <c r="Q32" s="239">
        <f t="shared" si="9"/>
        <v>12.92</v>
      </c>
      <c r="R32" s="238">
        <f t="shared" si="10"/>
        <v>13.01</v>
      </c>
      <c r="S32" s="239">
        <f t="shared" si="11"/>
        <v>13.11</v>
      </c>
      <c r="T32" s="238">
        <f t="shared" si="12"/>
        <v>13.2</v>
      </c>
      <c r="U32" s="239">
        <f t="shared" si="13"/>
        <v>13.3</v>
      </c>
      <c r="V32" s="238">
        <f t="shared" si="14"/>
        <v>13.4</v>
      </c>
      <c r="W32" s="239">
        <f t="shared" si="15"/>
        <v>13.49</v>
      </c>
      <c r="X32" s="238">
        <f t="shared" si="16"/>
        <v>13.59</v>
      </c>
      <c r="Y32" s="240">
        <f t="shared" si="17"/>
        <v>13.68</v>
      </c>
      <c r="Z32" s="241">
        <f t="shared" si="18"/>
        <v>13.78</v>
      </c>
      <c r="AA32" s="239">
        <f t="shared" si="19"/>
        <v>13.87</v>
      </c>
      <c r="AB32" s="238">
        <f t="shared" si="20"/>
        <v>13.97</v>
      </c>
      <c r="AC32" s="239">
        <f t="shared" si="21"/>
        <v>14.06</v>
      </c>
      <c r="AD32" s="238">
        <f t="shared" si="22"/>
        <v>14.16</v>
      </c>
      <c r="AE32" s="239">
        <f t="shared" si="23"/>
        <v>14.26</v>
      </c>
      <c r="AF32" s="238">
        <f t="shared" si="24"/>
        <v>14.35</v>
      </c>
      <c r="AG32" s="239">
        <f t="shared" si="25"/>
        <v>14.45</v>
      </c>
      <c r="AH32" s="238">
        <f t="shared" si="26"/>
        <v>14.54</v>
      </c>
      <c r="AI32" s="240">
        <f t="shared" si="27"/>
        <v>14.64</v>
      </c>
      <c r="AJ32" s="241">
        <f t="shared" si="28"/>
        <v>14.73</v>
      </c>
      <c r="AK32" s="239">
        <f t="shared" si="29"/>
        <v>14.83</v>
      </c>
      <c r="AL32" s="238">
        <f t="shared" si="30"/>
        <v>14.93</v>
      </c>
      <c r="AM32" s="239">
        <f t="shared" si="31"/>
        <v>15.02</v>
      </c>
      <c r="AN32" s="238">
        <f t="shared" si="32"/>
        <v>15.12</v>
      </c>
      <c r="AO32" s="239">
        <f t="shared" si="33"/>
        <v>15.21</v>
      </c>
      <c r="AP32" s="238">
        <f t="shared" si="34"/>
        <v>15.31</v>
      </c>
      <c r="AQ32" s="239">
        <f t="shared" si="35"/>
        <v>15.4</v>
      </c>
      <c r="AR32" s="238">
        <f t="shared" si="36"/>
        <v>15.5</v>
      </c>
      <c r="AS32" s="240">
        <f t="shared" si="37"/>
        <v>15.6</v>
      </c>
      <c r="AT32" s="241">
        <f t="shared" si="38"/>
        <v>15.69</v>
      </c>
      <c r="AU32" s="239">
        <f t="shared" si="39"/>
        <v>15.79</v>
      </c>
      <c r="AV32" s="242">
        <f t="shared" si="40"/>
        <v>15.88</v>
      </c>
      <c r="AW32" s="239">
        <f t="shared" si="41"/>
        <v>15.98</v>
      </c>
      <c r="AX32" s="238">
        <f t="shared" si="42"/>
        <v>16.07</v>
      </c>
      <c r="AY32" s="239">
        <f t="shared" si="43"/>
        <v>16.170000000000002</v>
      </c>
      <c r="AZ32" s="243" t="e">
        <f>$G54*#REF!</f>
        <v>#REF!</v>
      </c>
      <c r="BA32" s="238" t="e">
        <f>$G54*#REF!</f>
        <v>#REF!</v>
      </c>
      <c r="BB32" s="243" t="e">
        <f>$G54*#REF!</f>
        <v>#REF!</v>
      </c>
      <c r="BC32" s="238" t="e">
        <f>$G54*#REF!</f>
        <v>#REF!</v>
      </c>
      <c r="BD32" s="243" t="e">
        <f>$G54*#REF!</f>
        <v>#REF!</v>
      </c>
      <c r="BE32" s="244"/>
      <c r="BF32" s="257"/>
      <c r="BG32" s="236">
        <v>2700000</v>
      </c>
      <c r="BH32" s="354"/>
      <c r="BI32" s="257"/>
      <c r="BJ32" s="257"/>
      <c r="BK32" s="257"/>
      <c r="BL32" s="257"/>
      <c r="BM32" s="257"/>
      <c r="BN32" s="257"/>
      <c r="BO32" s="257"/>
      <c r="BP32" s="257"/>
      <c r="BQ32" s="257"/>
      <c r="BR32" s="257"/>
      <c r="BS32" s="257"/>
      <c r="BT32" s="257"/>
      <c r="BU32" s="257"/>
      <c r="BV32" s="257"/>
      <c r="BW32" s="257"/>
      <c r="BX32" s="257"/>
      <c r="BY32" s="257"/>
      <c r="BZ32" s="257"/>
      <c r="CA32" s="257"/>
      <c r="CB32" s="257"/>
      <c r="CC32" s="257"/>
      <c r="CD32" s="257"/>
      <c r="CE32" s="257"/>
      <c r="CF32" s="257"/>
      <c r="CG32" s="257"/>
      <c r="CH32" s="257"/>
      <c r="CI32" s="257"/>
      <c r="CJ32" s="257"/>
      <c r="CK32" s="257"/>
      <c r="CL32" s="257"/>
      <c r="CM32" s="257"/>
      <c r="CN32" s="257"/>
      <c r="CO32" s="257"/>
      <c r="CP32" s="257"/>
      <c r="CQ32" s="257"/>
      <c r="CR32" s="257"/>
      <c r="CS32" s="257"/>
      <c r="CT32" s="257"/>
      <c r="CU32" s="257"/>
      <c r="CV32" s="257"/>
      <c r="CW32" s="257"/>
      <c r="CX32" s="257"/>
      <c r="CY32" s="257"/>
      <c r="CZ32" s="257"/>
      <c r="DA32" s="257"/>
      <c r="DB32" s="257"/>
      <c r="DC32" s="257"/>
      <c r="DD32" s="257"/>
      <c r="DE32" s="257"/>
      <c r="DF32" s="257"/>
      <c r="DG32" s="257"/>
      <c r="DH32" s="257"/>
      <c r="DI32" s="257"/>
      <c r="DJ32" s="257"/>
      <c r="DK32" s="257"/>
      <c r="DL32" s="257"/>
      <c r="DM32" s="257"/>
      <c r="DN32" s="257"/>
      <c r="DO32" s="257"/>
      <c r="DP32" s="257"/>
      <c r="DQ32" s="257"/>
      <c r="DR32" s="257"/>
      <c r="DS32" s="257"/>
      <c r="DT32" s="257"/>
      <c r="DU32" s="257"/>
      <c r="DV32" s="257"/>
      <c r="DW32" s="257"/>
      <c r="DX32" s="257"/>
      <c r="DY32" s="257"/>
      <c r="DZ32" s="257"/>
      <c r="EA32" s="257"/>
      <c r="EB32" s="257"/>
      <c r="EC32" s="257"/>
      <c r="ED32" s="257"/>
      <c r="EE32" s="257"/>
      <c r="EF32" s="257"/>
      <c r="EG32" s="257"/>
      <c r="EH32" s="257"/>
      <c r="EI32" s="257"/>
      <c r="EJ32" s="257"/>
      <c r="EK32" s="257"/>
      <c r="EL32" s="257"/>
      <c r="EM32" s="257"/>
      <c r="EN32" s="257"/>
      <c r="EO32" s="257"/>
      <c r="EP32" s="257"/>
      <c r="EQ32" s="257"/>
      <c r="ER32" s="257"/>
      <c r="ES32" s="257"/>
      <c r="ET32" s="257"/>
      <c r="EU32" s="257"/>
      <c r="EV32" s="257"/>
      <c r="EW32" s="257"/>
      <c r="EX32" s="257"/>
      <c r="EY32" s="257"/>
      <c r="EZ32" s="257"/>
      <c r="FA32" s="257"/>
      <c r="FB32" s="257"/>
      <c r="FC32" s="257"/>
      <c r="FD32" s="257"/>
      <c r="FE32" s="257"/>
      <c r="FF32" s="257"/>
      <c r="FG32" s="257"/>
      <c r="FH32" s="257"/>
      <c r="FI32" s="257"/>
      <c r="FJ32" s="257"/>
      <c r="FK32" s="257"/>
      <c r="FL32" s="257"/>
      <c r="FM32" s="257"/>
      <c r="FN32" s="257"/>
      <c r="FO32" s="257"/>
      <c r="FP32" s="257"/>
      <c r="FQ32" s="257"/>
      <c r="FR32" s="257"/>
      <c r="FS32" s="257"/>
      <c r="FT32" s="257"/>
      <c r="FU32" s="257"/>
      <c r="FV32" s="257"/>
      <c r="FW32" s="257"/>
      <c r="FX32" s="257"/>
      <c r="FY32" s="257"/>
      <c r="FZ32" s="257"/>
      <c r="GA32" s="257"/>
      <c r="GB32" s="257"/>
      <c r="GC32" s="257"/>
      <c r="GD32" s="257"/>
      <c r="GE32" s="257"/>
      <c r="GF32" s="257"/>
      <c r="GG32" s="257"/>
      <c r="GH32" s="257"/>
      <c r="GI32" s="257"/>
      <c r="GJ32" s="257"/>
      <c r="GK32" s="257"/>
      <c r="GL32" s="257"/>
      <c r="GM32" s="257"/>
      <c r="GN32" s="257"/>
      <c r="GO32" s="257"/>
      <c r="GP32" s="257"/>
      <c r="GQ32" s="257"/>
      <c r="GR32" s="257"/>
      <c r="GS32" s="257"/>
      <c r="GT32" s="257"/>
      <c r="GU32" s="257"/>
      <c r="GV32" s="257"/>
      <c r="GW32" s="257"/>
      <c r="GX32" s="257"/>
      <c r="GY32" s="257"/>
      <c r="GZ32" s="257"/>
      <c r="HA32" s="257"/>
      <c r="HB32" s="257"/>
      <c r="HC32" s="257"/>
      <c r="HD32" s="257"/>
      <c r="HE32" s="257"/>
      <c r="HF32" s="257"/>
      <c r="HG32" s="257"/>
      <c r="HH32" s="257"/>
      <c r="HI32" s="257"/>
      <c r="HJ32" s="257"/>
      <c r="HK32" s="257"/>
      <c r="HL32" s="257"/>
      <c r="HM32" s="257"/>
      <c r="HN32" s="257"/>
      <c r="HO32" s="257"/>
      <c r="HP32" s="257"/>
      <c r="HQ32" s="257"/>
      <c r="HR32" s="257"/>
      <c r="HS32" s="257"/>
      <c r="HT32" s="257"/>
      <c r="HU32" s="257"/>
      <c r="HV32" s="257"/>
      <c r="HW32" s="257"/>
      <c r="HX32" s="257"/>
      <c r="HY32" s="257"/>
      <c r="HZ32" s="257"/>
      <c r="IA32" s="257"/>
      <c r="IB32" s="257"/>
      <c r="IC32" s="257"/>
      <c r="ID32" s="257"/>
      <c r="IE32" s="257"/>
      <c r="IF32" s="257"/>
      <c r="IG32" s="257"/>
      <c r="IH32" s="257"/>
      <c r="II32" s="257"/>
      <c r="IJ32" s="257"/>
      <c r="IK32" s="257"/>
      <c r="IL32" s="257"/>
      <c r="IM32" s="257"/>
      <c r="IN32" s="257"/>
      <c r="IO32" s="257"/>
      <c r="IP32" s="257"/>
      <c r="IQ32" s="257"/>
      <c r="IR32" s="257"/>
      <c r="IS32" s="257"/>
      <c r="IT32" s="257"/>
      <c r="IU32" s="257"/>
      <c r="IV32" s="257"/>
    </row>
    <row r="33" spans="1:256" ht="15" x14ac:dyDescent="0.25">
      <c r="A33" s="214">
        <v>50</v>
      </c>
      <c r="B33" s="215">
        <f t="shared" si="44"/>
        <v>1.232</v>
      </c>
      <c r="C33" s="202">
        <v>8.0000000000000002E-3</v>
      </c>
      <c r="D33" s="203"/>
      <c r="E33" s="354"/>
      <c r="F33" s="245">
        <v>2800000</v>
      </c>
      <c r="G33" s="237">
        <f t="shared" si="45"/>
        <v>11.89</v>
      </c>
      <c r="H33" s="238">
        <f t="shared" si="0"/>
        <v>11.99</v>
      </c>
      <c r="I33" s="239">
        <f t="shared" si="1"/>
        <v>12.18</v>
      </c>
      <c r="J33" s="238">
        <f t="shared" si="2"/>
        <v>12.18</v>
      </c>
      <c r="K33" s="239">
        <f t="shared" si="3"/>
        <v>12.27</v>
      </c>
      <c r="L33" s="238">
        <f t="shared" si="4"/>
        <v>12.37</v>
      </c>
      <c r="M33" s="239">
        <f t="shared" si="5"/>
        <v>12.46</v>
      </c>
      <c r="N33" s="238">
        <f t="shared" si="6"/>
        <v>12.56</v>
      </c>
      <c r="O33" s="240">
        <f t="shared" si="7"/>
        <v>12.76</v>
      </c>
      <c r="P33" s="241">
        <f t="shared" si="8"/>
        <v>12.75</v>
      </c>
      <c r="Q33" s="239">
        <f t="shared" si="9"/>
        <v>12.84</v>
      </c>
      <c r="R33" s="238">
        <f t="shared" si="10"/>
        <v>12.94</v>
      </c>
      <c r="S33" s="239">
        <f t="shared" si="11"/>
        <v>13.03</v>
      </c>
      <c r="T33" s="238">
        <f t="shared" si="12"/>
        <v>13.13</v>
      </c>
      <c r="U33" s="239">
        <f t="shared" si="13"/>
        <v>13.22</v>
      </c>
      <c r="V33" s="238">
        <f t="shared" si="14"/>
        <v>13.32</v>
      </c>
      <c r="W33" s="239">
        <f t="shared" si="15"/>
        <v>13.41</v>
      </c>
      <c r="X33" s="238">
        <f t="shared" si="16"/>
        <v>13.51</v>
      </c>
      <c r="Y33" s="240">
        <f t="shared" si="17"/>
        <v>13.6</v>
      </c>
      <c r="Z33" s="241">
        <f t="shared" si="18"/>
        <v>13.7</v>
      </c>
      <c r="AA33" s="239">
        <f t="shared" si="19"/>
        <v>13.79</v>
      </c>
      <c r="AB33" s="238">
        <f t="shared" si="20"/>
        <v>13.89</v>
      </c>
      <c r="AC33" s="239">
        <f t="shared" si="21"/>
        <v>13.98</v>
      </c>
      <c r="AD33" s="238">
        <f t="shared" si="22"/>
        <v>14.08</v>
      </c>
      <c r="AE33" s="239">
        <f t="shared" si="23"/>
        <v>14.17</v>
      </c>
      <c r="AF33" s="238">
        <f t="shared" si="24"/>
        <v>14.27</v>
      </c>
      <c r="AG33" s="239">
        <f t="shared" si="25"/>
        <v>14.36</v>
      </c>
      <c r="AH33" s="238">
        <f t="shared" si="26"/>
        <v>14.46</v>
      </c>
      <c r="AI33" s="240">
        <f t="shared" si="27"/>
        <v>14.55</v>
      </c>
      <c r="AJ33" s="241">
        <f t="shared" si="28"/>
        <v>14.65</v>
      </c>
      <c r="AK33" s="239">
        <f t="shared" si="29"/>
        <v>14.74</v>
      </c>
      <c r="AL33" s="238">
        <f t="shared" si="30"/>
        <v>14.84</v>
      </c>
      <c r="AM33" s="239">
        <f t="shared" si="31"/>
        <v>14.93</v>
      </c>
      <c r="AN33" s="238">
        <f t="shared" si="32"/>
        <v>15.03</v>
      </c>
      <c r="AO33" s="239">
        <f t="shared" si="33"/>
        <v>15.12</v>
      </c>
      <c r="AP33" s="238">
        <f t="shared" si="34"/>
        <v>15.22</v>
      </c>
      <c r="AQ33" s="239">
        <f t="shared" si="35"/>
        <v>15.31</v>
      </c>
      <c r="AR33" s="238">
        <f t="shared" si="36"/>
        <v>15.41</v>
      </c>
      <c r="AS33" s="240">
        <f t="shared" si="37"/>
        <v>15.5</v>
      </c>
      <c r="AT33" s="241">
        <f t="shared" si="38"/>
        <v>15.6</v>
      </c>
      <c r="AU33" s="239">
        <f t="shared" si="39"/>
        <v>15.69</v>
      </c>
      <c r="AV33" s="242">
        <f t="shared" si="40"/>
        <v>15.79</v>
      </c>
      <c r="AW33" s="239">
        <f t="shared" si="41"/>
        <v>15.89</v>
      </c>
      <c r="AX33" s="238">
        <f t="shared" si="42"/>
        <v>15.98</v>
      </c>
      <c r="AY33" s="239">
        <f t="shared" si="43"/>
        <v>16.079999999999998</v>
      </c>
      <c r="AZ33" s="243" t="e">
        <f>$G55*#REF!</f>
        <v>#REF!</v>
      </c>
      <c r="BA33" s="238" t="e">
        <f>$G55*#REF!</f>
        <v>#REF!</v>
      </c>
      <c r="BB33" s="243" t="e">
        <f>$G55*#REF!</f>
        <v>#REF!</v>
      </c>
      <c r="BC33" s="238" t="e">
        <f>$G55*#REF!</f>
        <v>#REF!</v>
      </c>
      <c r="BD33" s="243" t="e">
        <f>$G55*#REF!</f>
        <v>#REF!</v>
      </c>
      <c r="BE33" s="244"/>
      <c r="BF33" s="257"/>
      <c r="BG33" s="245">
        <v>2800000</v>
      </c>
      <c r="BH33" s="354"/>
      <c r="BI33" s="257"/>
      <c r="BJ33" s="257"/>
      <c r="BK33" s="257"/>
      <c r="BL33" s="257"/>
      <c r="BM33" s="257"/>
      <c r="BN33" s="257"/>
      <c r="BO33" s="257"/>
      <c r="BP33" s="257"/>
      <c r="BQ33" s="257"/>
      <c r="BR33" s="257"/>
      <c r="BS33" s="257"/>
      <c r="BT33" s="257"/>
      <c r="BU33" s="257"/>
      <c r="BV33" s="257"/>
      <c r="BW33" s="257"/>
      <c r="BX33" s="257"/>
      <c r="BY33" s="257"/>
      <c r="BZ33" s="257"/>
      <c r="CA33" s="257"/>
      <c r="CB33" s="257"/>
      <c r="CC33" s="257"/>
      <c r="CD33" s="257"/>
      <c r="CE33" s="257"/>
      <c r="CF33" s="257"/>
      <c r="CG33" s="257"/>
      <c r="CH33" s="257"/>
      <c r="CI33" s="257"/>
      <c r="CJ33" s="257"/>
      <c r="CK33" s="257"/>
      <c r="CL33" s="257"/>
      <c r="CM33" s="257"/>
      <c r="CN33" s="257"/>
      <c r="CO33" s="257"/>
      <c r="CP33" s="257"/>
      <c r="CQ33" s="257"/>
      <c r="CR33" s="257"/>
      <c r="CS33" s="257"/>
      <c r="CT33" s="257"/>
      <c r="CU33" s="257"/>
      <c r="CV33" s="257"/>
      <c r="CW33" s="257"/>
      <c r="CX33" s="257"/>
      <c r="CY33" s="257"/>
      <c r="CZ33" s="257"/>
      <c r="DA33" s="257"/>
      <c r="DB33" s="257"/>
      <c r="DC33" s="257"/>
      <c r="DD33" s="257"/>
      <c r="DE33" s="257"/>
      <c r="DF33" s="257"/>
      <c r="DG33" s="257"/>
      <c r="DH33" s="257"/>
      <c r="DI33" s="257"/>
      <c r="DJ33" s="257"/>
      <c r="DK33" s="257"/>
      <c r="DL33" s="257"/>
      <c r="DM33" s="257"/>
      <c r="DN33" s="257"/>
      <c r="DO33" s="257"/>
      <c r="DP33" s="257"/>
      <c r="DQ33" s="257"/>
      <c r="DR33" s="257"/>
      <c r="DS33" s="257"/>
      <c r="DT33" s="257"/>
      <c r="DU33" s="257"/>
      <c r="DV33" s="257"/>
      <c r="DW33" s="257"/>
      <c r="DX33" s="257"/>
      <c r="DY33" s="257"/>
      <c r="DZ33" s="257"/>
      <c r="EA33" s="257"/>
      <c r="EB33" s="257"/>
      <c r="EC33" s="257"/>
      <c r="ED33" s="257"/>
      <c r="EE33" s="257"/>
      <c r="EF33" s="257"/>
      <c r="EG33" s="257"/>
      <c r="EH33" s="257"/>
      <c r="EI33" s="257"/>
      <c r="EJ33" s="257"/>
      <c r="EK33" s="257"/>
      <c r="EL33" s="257"/>
      <c r="EM33" s="257"/>
      <c r="EN33" s="257"/>
      <c r="EO33" s="257"/>
      <c r="EP33" s="257"/>
      <c r="EQ33" s="257"/>
      <c r="ER33" s="257"/>
      <c r="ES33" s="257"/>
      <c r="ET33" s="257"/>
      <c r="EU33" s="257"/>
      <c r="EV33" s="257"/>
      <c r="EW33" s="257"/>
      <c r="EX33" s="257"/>
      <c r="EY33" s="257"/>
      <c r="EZ33" s="257"/>
      <c r="FA33" s="257"/>
      <c r="FB33" s="257"/>
      <c r="FC33" s="257"/>
      <c r="FD33" s="257"/>
      <c r="FE33" s="257"/>
      <c r="FF33" s="257"/>
      <c r="FG33" s="257"/>
      <c r="FH33" s="257"/>
      <c r="FI33" s="257"/>
      <c r="FJ33" s="257"/>
      <c r="FK33" s="257"/>
      <c r="FL33" s="257"/>
      <c r="FM33" s="257"/>
      <c r="FN33" s="257"/>
      <c r="FO33" s="257"/>
      <c r="FP33" s="257"/>
      <c r="FQ33" s="257"/>
      <c r="FR33" s="257"/>
      <c r="FS33" s="257"/>
      <c r="FT33" s="257"/>
      <c r="FU33" s="257"/>
      <c r="FV33" s="257"/>
      <c r="FW33" s="257"/>
      <c r="FX33" s="257"/>
      <c r="FY33" s="257"/>
      <c r="FZ33" s="257"/>
      <c r="GA33" s="257"/>
      <c r="GB33" s="257"/>
      <c r="GC33" s="257"/>
      <c r="GD33" s="257"/>
      <c r="GE33" s="257"/>
      <c r="GF33" s="257"/>
      <c r="GG33" s="257"/>
      <c r="GH33" s="257"/>
      <c r="GI33" s="257"/>
      <c r="GJ33" s="257"/>
      <c r="GK33" s="257"/>
      <c r="GL33" s="257"/>
      <c r="GM33" s="257"/>
      <c r="GN33" s="257"/>
      <c r="GO33" s="257"/>
      <c r="GP33" s="257"/>
      <c r="GQ33" s="257"/>
      <c r="GR33" s="257"/>
      <c r="GS33" s="257"/>
      <c r="GT33" s="257"/>
      <c r="GU33" s="257"/>
      <c r="GV33" s="257"/>
      <c r="GW33" s="257"/>
      <c r="GX33" s="257"/>
      <c r="GY33" s="257"/>
      <c r="GZ33" s="257"/>
      <c r="HA33" s="257"/>
      <c r="HB33" s="257"/>
      <c r="HC33" s="257"/>
      <c r="HD33" s="257"/>
      <c r="HE33" s="257"/>
      <c r="HF33" s="257"/>
      <c r="HG33" s="257"/>
      <c r="HH33" s="257"/>
      <c r="HI33" s="257"/>
      <c r="HJ33" s="257"/>
      <c r="HK33" s="257"/>
      <c r="HL33" s="257"/>
      <c r="HM33" s="257"/>
      <c r="HN33" s="257"/>
      <c r="HO33" s="257"/>
      <c r="HP33" s="257"/>
      <c r="HQ33" s="257"/>
      <c r="HR33" s="257"/>
      <c r="HS33" s="257"/>
      <c r="HT33" s="257"/>
      <c r="HU33" s="257"/>
      <c r="HV33" s="257"/>
      <c r="HW33" s="257"/>
      <c r="HX33" s="257"/>
      <c r="HY33" s="257"/>
      <c r="HZ33" s="257"/>
      <c r="IA33" s="257"/>
      <c r="IB33" s="257"/>
      <c r="IC33" s="257"/>
      <c r="ID33" s="257"/>
      <c r="IE33" s="257"/>
      <c r="IF33" s="257"/>
      <c r="IG33" s="257"/>
      <c r="IH33" s="257"/>
      <c r="II33" s="257"/>
      <c r="IJ33" s="257"/>
      <c r="IK33" s="257"/>
      <c r="IL33" s="257"/>
      <c r="IM33" s="257"/>
      <c r="IN33" s="257"/>
      <c r="IO33" s="257"/>
      <c r="IP33" s="257"/>
      <c r="IQ33" s="257"/>
      <c r="IR33" s="257"/>
      <c r="IS33" s="257"/>
      <c r="IT33" s="257"/>
      <c r="IU33" s="257"/>
      <c r="IV33" s="257"/>
    </row>
    <row r="34" spans="1:256" ht="15.75" thickBot="1" x14ac:dyDescent="0.3">
      <c r="A34" s="200">
        <v>51</v>
      </c>
      <c r="B34" s="201">
        <f t="shared" si="44"/>
        <v>1.24</v>
      </c>
      <c r="C34" s="202">
        <v>8.0000000000000002E-3</v>
      </c>
      <c r="D34" s="203"/>
      <c r="E34" s="354"/>
      <c r="F34" s="246">
        <v>2900000</v>
      </c>
      <c r="G34" s="247">
        <f t="shared" si="45"/>
        <v>11.83</v>
      </c>
      <c r="H34" s="248">
        <f t="shared" si="0"/>
        <v>11.92</v>
      </c>
      <c r="I34" s="249">
        <f t="shared" si="1"/>
        <v>12.11</v>
      </c>
      <c r="J34" s="248">
        <f t="shared" si="2"/>
        <v>12.11</v>
      </c>
      <c r="K34" s="249">
        <f t="shared" si="3"/>
        <v>12.21</v>
      </c>
      <c r="L34" s="248">
        <f t="shared" si="4"/>
        <v>12.3</v>
      </c>
      <c r="M34" s="249">
        <f t="shared" si="5"/>
        <v>12.4</v>
      </c>
      <c r="N34" s="248">
        <f t="shared" si="6"/>
        <v>12.49</v>
      </c>
      <c r="O34" s="250">
        <f t="shared" si="7"/>
        <v>12.68</v>
      </c>
      <c r="P34" s="251">
        <f t="shared" si="8"/>
        <v>12.68</v>
      </c>
      <c r="Q34" s="249">
        <f t="shared" si="9"/>
        <v>12.78</v>
      </c>
      <c r="R34" s="248">
        <f t="shared" si="10"/>
        <v>12.87</v>
      </c>
      <c r="S34" s="249">
        <f t="shared" si="11"/>
        <v>12.97</v>
      </c>
      <c r="T34" s="248">
        <f t="shared" si="12"/>
        <v>13.06</v>
      </c>
      <c r="U34" s="249">
        <f t="shared" si="13"/>
        <v>13.15</v>
      </c>
      <c r="V34" s="248">
        <f t="shared" si="14"/>
        <v>13.25</v>
      </c>
      <c r="W34" s="249">
        <f t="shared" si="15"/>
        <v>13.34</v>
      </c>
      <c r="X34" s="248">
        <f t="shared" si="16"/>
        <v>13.44</v>
      </c>
      <c r="Y34" s="250">
        <f t="shared" si="17"/>
        <v>13.53</v>
      </c>
      <c r="Z34" s="251">
        <f t="shared" si="18"/>
        <v>13.63</v>
      </c>
      <c r="AA34" s="249">
        <f t="shared" si="19"/>
        <v>13.72</v>
      </c>
      <c r="AB34" s="248">
        <f t="shared" si="20"/>
        <v>13.82</v>
      </c>
      <c r="AC34" s="249">
        <f t="shared" si="21"/>
        <v>13.91</v>
      </c>
      <c r="AD34" s="248">
        <f t="shared" si="22"/>
        <v>14.01</v>
      </c>
      <c r="AE34" s="249">
        <f t="shared" si="23"/>
        <v>14.1</v>
      </c>
      <c r="AF34" s="248">
        <f t="shared" si="24"/>
        <v>14.2</v>
      </c>
      <c r="AG34" s="249">
        <f t="shared" si="25"/>
        <v>14.29</v>
      </c>
      <c r="AH34" s="248">
        <f t="shared" si="26"/>
        <v>14.39</v>
      </c>
      <c r="AI34" s="250">
        <f t="shared" si="27"/>
        <v>14.48</v>
      </c>
      <c r="AJ34" s="251">
        <f t="shared" si="28"/>
        <v>14.57</v>
      </c>
      <c r="AK34" s="249">
        <f t="shared" si="29"/>
        <v>14.67</v>
      </c>
      <c r="AL34" s="248">
        <f t="shared" si="30"/>
        <v>14.76</v>
      </c>
      <c r="AM34" s="249">
        <f t="shared" si="31"/>
        <v>14.86</v>
      </c>
      <c r="AN34" s="248">
        <f t="shared" si="32"/>
        <v>14.95</v>
      </c>
      <c r="AO34" s="249">
        <f t="shared" si="33"/>
        <v>15.05</v>
      </c>
      <c r="AP34" s="248">
        <f t="shared" si="34"/>
        <v>15.14</v>
      </c>
      <c r="AQ34" s="249">
        <f t="shared" si="35"/>
        <v>15.24</v>
      </c>
      <c r="AR34" s="248">
        <f t="shared" si="36"/>
        <v>15.33</v>
      </c>
      <c r="AS34" s="250">
        <f t="shared" si="37"/>
        <v>15.43</v>
      </c>
      <c r="AT34" s="251">
        <f t="shared" si="38"/>
        <v>15.52</v>
      </c>
      <c r="AU34" s="249">
        <f t="shared" si="39"/>
        <v>15.62</v>
      </c>
      <c r="AV34" s="252">
        <f t="shared" si="40"/>
        <v>15.71</v>
      </c>
      <c r="AW34" s="249">
        <f t="shared" si="41"/>
        <v>15.8</v>
      </c>
      <c r="AX34" s="248">
        <f t="shared" si="42"/>
        <v>15.9</v>
      </c>
      <c r="AY34" s="249">
        <f t="shared" si="43"/>
        <v>15.99</v>
      </c>
      <c r="AZ34" s="258"/>
      <c r="BA34" s="258"/>
      <c r="BB34" s="258"/>
      <c r="BC34" s="258"/>
      <c r="BD34" s="258"/>
      <c r="BE34" s="259"/>
      <c r="BF34" s="257"/>
      <c r="BG34" s="246">
        <v>2900000</v>
      </c>
      <c r="BH34" s="354"/>
      <c r="BI34" s="257"/>
      <c r="BJ34" s="257"/>
      <c r="BK34" s="257"/>
      <c r="BL34" s="257"/>
      <c r="BM34" s="257"/>
      <c r="BN34" s="257"/>
      <c r="BO34" s="257"/>
      <c r="BP34" s="257"/>
      <c r="BQ34" s="257"/>
      <c r="BR34" s="257"/>
      <c r="BS34" s="257"/>
      <c r="BT34" s="257"/>
      <c r="BU34" s="257"/>
      <c r="BV34" s="257"/>
      <c r="BW34" s="257"/>
      <c r="BX34" s="257"/>
      <c r="BY34" s="257"/>
      <c r="BZ34" s="257"/>
      <c r="CA34" s="257"/>
      <c r="CB34" s="257"/>
      <c r="CC34" s="257"/>
      <c r="CD34" s="257"/>
      <c r="CE34" s="257"/>
      <c r="CF34" s="257"/>
      <c r="CG34" s="257"/>
      <c r="CH34" s="257"/>
      <c r="CI34" s="257"/>
      <c r="CJ34" s="257"/>
      <c r="CK34" s="257"/>
      <c r="CL34" s="257"/>
      <c r="CM34" s="257"/>
      <c r="CN34" s="257"/>
      <c r="CO34" s="257"/>
      <c r="CP34" s="257"/>
      <c r="CQ34" s="257"/>
      <c r="CR34" s="257"/>
      <c r="CS34" s="257"/>
      <c r="CT34" s="257"/>
      <c r="CU34" s="257"/>
      <c r="CV34" s="257"/>
      <c r="CW34" s="257"/>
      <c r="CX34" s="257"/>
      <c r="CY34" s="257"/>
      <c r="CZ34" s="257"/>
      <c r="DA34" s="257"/>
      <c r="DB34" s="257"/>
      <c r="DC34" s="257"/>
      <c r="DD34" s="257"/>
      <c r="DE34" s="257"/>
      <c r="DF34" s="257"/>
      <c r="DG34" s="257"/>
      <c r="DH34" s="257"/>
      <c r="DI34" s="257"/>
      <c r="DJ34" s="257"/>
      <c r="DK34" s="257"/>
      <c r="DL34" s="257"/>
      <c r="DM34" s="257"/>
      <c r="DN34" s="257"/>
      <c r="DO34" s="257"/>
      <c r="DP34" s="257"/>
      <c r="DQ34" s="257"/>
      <c r="DR34" s="257"/>
      <c r="DS34" s="257"/>
      <c r="DT34" s="257"/>
      <c r="DU34" s="257"/>
      <c r="DV34" s="257"/>
      <c r="DW34" s="257"/>
      <c r="DX34" s="257"/>
      <c r="DY34" s="257"/>
      <c r="DZ34" s="257"/>
      <c r="EA34" s="257"/>
      <c r="EB34" s="257"/>
      <c r="EC34" s="257"/>
      <c r="ED34" s="257"/>
      <c r="EE34" s="257"/>
      <c r="EF34" s="257"/>
      <c r="EG34" s="257"/>
      <c r="EH34" s="257"/>
      <c r="EI34" s="257"/>
      <c r="EJ34" s="257"/>
      <c r="EK34" s="257"/>
      <c r="EL34" s="257"/>
      <c r="EM34" s="257"/>
      <c r="EN34" s="257"/>
      <c r="EO34" s="257"/>
      <c r="EP34" s="257"/>
      <c r="EQ34" s="257"/>
      <c r="ER34" s="257"/>
      <c r="ES34" s="257"/>
      <c r="ET34" s="257"/>
      <c r="EU34" s="257"/>
      <c r="EV34" s="257"/>
      <c r="EW34" s="257"/>
      <c r="EX34" s="257"/>
      <c r="EY34" s="257"/>
      <c r="EZ34" s="257"/>
      <c r="FA34" s="257"/>
      <c r="FB34" s="257"/>
      <c r="FC34" s="257"/>
      <c r="FD34" s="257"/>
      <c r="FE34" s="257"/>
      <c r="FF34" s="257"/>
      <c r="FG34" s="257"/>
      <c r="FH34" s="257"/>
      <c r="FI34" s="257"/>
      <c r="FJ34" s="257"/>
      <c r="FK34" s="257"/>
      <c r="FL34" s="257"/>
      <c r="FM34" s="257"/>
      <c r="FN34" s="257"/>
      <c r="FO34" s="257"/>
      <c r="FP34" s="257"/>
      <c r="FQ34" s="257"/>
      <c r="FR34" s="257"/>
      <c r="FS34" s="257"/>
      <c r="FT34" s="257"/>
      <c r="FU34" s="257"/>
      <c r="FV34" s="257"/>
      <c r="FW34" s="257"/>
      <c r="FX34" s="257"/>
      <c r="FY34" s="257"/>
      <c r="FZ34" s="257"/>
      <c r="GA34" s="257"/>
      <c r="GB34" s="257"/>
      <c r="GC34" s="257"/>
      <c r="GD34" s="257"/>
      <c r="GE34" s="257"/>
      <c r="GF34" s="257"/>
      <c r="GG34" s="257"/>
      <c r="GH34" s="257"/>
      <c r="GI34" s="257"/>
      <c r="GJ34" s="257"/>
      <c r="GK34" s="257"/>
      <c r="GL34" s="257"/>
      <c r="GM34" s="257"/>
      <c r="GN34" s="257"/>
      <c r="GO34" s="257"/>
      <c r="GP34" s="257"/>
      <c r="GQ34" s="257"/>
      <c r="GR34" s="257"/>
      <c r="GS34" s="257"/>
      <c r="GT34" s="257"/>
      <c r="GU34" s="257"/>
      <c r="GV34" s="257"/>
      <c r="GW34" s="257"/>
      <c r="GX34" s="257"/>
      <c r="GY34" s="257"/>
      <c r="GZ34" s="257"/>
      <c r="HA34" s="257"/>
      <c r="HB34" s="257"/>
      <c r="HC34" s="257"/>
      <c r="HD34" s="257"/>
      <c r="HE34" s="257"/>
      <c r="HF34" s="257"/>
      <c r="HG34" s="257"/>
      <c r="HH34" s="257"/>
      <c r="HI34" s="257"/>
      <c r="HJ34" s="257"/>
      <c r="HK34" s="257"/>
      <c r="HL34" s="257"/>
      <c r="HM34" s="257"/>
      <c r="HN34" s="257"/>
      <c r="HO34" s="257"/>
      <c r="HP34" s="257"/>
      <c r="HQ34" s="257"/>
      <c r="HR34" s="257"/>
      <c r="HS34" s="257"/>
      <c r="HT34" s="257"/>
      <c r="HU34" s="257"/>
      <c r="HV34" s="257"/>
      <c r="HW34" s="257"/>
      <c r="HX34" s="257"/>
      <c r="HY34" s="257"/>
      <c r="HZ34" s="257"/>
      <c r="IA34" s="257"/>
      <c r="IB34" s="257"/>
      <c r="IC34" s="257"/>
      <c r="ID34" s="257"/>
      <c r="IE34" s="257"/>
      <c r="IF34" s="257"/>
      <c r="IG34" s="257"/>
      <c r="IH34" s="257"/>
      <c r="II34" s="257"/>
      <c r="IJ34" s="257"/>
      <c r="IK34" s="257"/>
      <c r="IL34" s="257"/>
      <c r="IM34" s="257"/>
      <c r="IN34" s="257"/>
      <c r="IO34" s="257"/>
      <c r="IP34" s="257"/>
      <c r="IQ34" s="257"/>
      <c r="IR34" s="257"/>
      <c r="IS34" s="257"/>
      <c r="IT34" s="257"/>
      <c r="IU34" s="257"/>
      <c r="IV34" s="257"/>
    </row>
    <row r="35" spans="1:256" ht="15" x14ac:dyDescent="0.25">
      <c r="A35" s="214">
        <v>52</v>
      </c>
      <c r="B35" s="215">
        <f t="shared" si="44"/>
        <v>1.248</v>
      </c>
      <c r="C35" s="202">
        <v>8.0000000000000002E-3</v>
      </c>
      <c r="D35" s="203"/>
      <c r="E35" s="354"/>
      <c r="F35" s="226">
        <v>3000000</v>
      </c>
      <c r="G35" s="227">
        <f t="shared" si="45"/>
        <v>11.76</v>
      </c>
      <c r="H35" s="228">
        <f t="shared" si="0"/>
        <v>11.85</v>
      </c>
      <c r="I35" s="229">
        <f t="shared" si="1"/>
        <v>12.04</v>
      </c>
      <c r="J35" s="228">
        <f t="shared" si="2"/>
        <v>12.04</v>
      </c>
      <c r="K35" s="229">
        <f t="shared" si="3"/>
        <v>12.14</v>
      </c>
      <c r="L35" s="228">
        <f t="shared" si="4"/>
        <v>12.23</v>
      </c>
      <c r="M35" s="229">
        <f t="shared" si="5"/>
        <v>12.32</v>
      </c>
      <c r="N35" s="228">
        <f t="shared" si="6"/>
        <v>12.42</v>
      </c>
      <c r="O35" s="230">
        <f t="shared" si="7"/>
        <v>12.61</v>
      </c>
      <c r="P35" s="231">
        <f t="shared" si="8"/>
        <v>12.61</v>
      </c>
      <c r="Q35" s="229">
        <f t="shared" si="9"/>
        <v>12.7</v>
      </c>
      <c r="R35" s="228">
        <f t="shared" si="10"/>
        <v>12.79</v>
      </c>
      <c r="S35" s="229">
        <f t="shared" si="11"/>
        <v>12.89</v>
      </c>
      <c r="T35" s="228">
        <f t="shared" si="12"/>
        <v>12.98</v>
      </c>
      <c r="U35" s="229">
        <f t="shared" si="13"/>
        <v>13.08</v>
      </c>
      <c r="V35" s="228">
        <f t="shared" si="14"/>
        <v>13.17</v>
      </c>
      <c r="W35" s="229">
        <f t="shared" si="15"/>
        <v>13.27</v>
      </c>
      <c r="X35" s="228">
        <f t="shared" si="16"/>
        <v>13.36</v>
      </c>
      <c r="Y35" s="230">
        <f t="shared" si="17"/>
        <v>13.45</v>
      </c>
      <c r="Z35" s="231">
        <f t="shared" si="18"/>
        <v>13.55</v>
      </c>
      <c r="AA35" s="229">
        <f t="shared" si="19"/>
        <v>13.64</v>
      </c>
      <c r="AB35" s="228">
        <f t="shared" si="20"/>
        <v>13.74</v>
      </c>
      <c r="AC35" s="229">
        <f t="shared" si="21"/>
        <v>13.83</v>
      </c>
      <c r="AD35" s="228">
        <f t="shared" si="22"/>
        <v>13.92</v>
      </c>
      <c r="AE35" s="229">
        <f t="shared" si="23"/>
        <v>14.02</v>
      </c>
      <c r="AF35" s="228">
        <f t="shared" si="24"/>
        <v>14.11</v>
      </c>
      <c r="AG35" s="229">
        <f t="shared" si="25"/>
        <v>14.21</v>
      </c>
      <c r="AH35" s="228">
        <f t="shared" si="26"/>
        <v>14.3</v>
      </c>
      <c r="AI35" s="230">
        <f t="shared" si="27"/>
        <v>14.39</v>
      </c>
      <c r="AJ35" s="231">
        <f t="shared" si="28"/>
        <v>14.49</v>
      </c>
      <c r="AK35" s="229">
        <f t="shared" si="29"/>
        <v>14.58</v>
      </c>
      <c r="AL35" s="228">
        <f t="shared" si="30"/>
        <v>14.68</v>
      </c>
      <c r="AM35" s="229">
        <f t="shared" si="31"/>
        <v>14.77</v>
      </c>
      <c r="AN35" s="228">
        <f t="shared" si="32"/>
        <v>14.86</v>
      </c>
      <c r="AO35" s="229">
        <f t="shared" si="33"/>
        <v>14.96</v>
      </c>
      <c r="AP35" s="228">
        <f t="shared" si="34"/>
        <v>15.05</v>
      </c>
      <c r="AQ35" s="229">
        <f t="shared" si="35"/>
        <v>15.15</v>
      </c>
      <c r="AR35" s="228">
        <f t="shared" si="36"/>
        <v>15.24</v>
      </c>
      <c r="AS35" s="230">
        <f t="shared" si="37"/>
        <v>15.34</v>
      </c>
      <c r="AT35" s="231">
        <f t="shared" si="38"/>
        <v>15.43</v>
      </c>
      <c r="AU35" s="229">
        <f t="shared" si="39"/>
        <v>15.52</v>
      </c>
      <c r="AV35" s="232">
        <f t="shared" si="40"/>
        <v>15.62</v>
      </c>
      <c r="AW35" s="229">
        <f t="shared" si="41"/>
        <v>15.71</v>
      </c>
      <c r="AX35" s="228">
        <f t="shared" si="42"/>
        <v>15.81</v>
      </c>
      <c r="AY35" s="229">
        <f t="shared" si="43"/>
        <v>15.9</v>
      </c>
      <c r="AZ35" s="260"/>
      <c r="BA35" s="260"/>
      <c r="BB35" s="260"/>
      <c r="BC35" s="260"/>
      <c r="BD35" s="260"/>
      <c r="BE35" s="261"/>
      <c r="BF35" s="257"/>
      <c r="BG35" s="226">
        <v>3000000</v>
      </c>
      <c r="BH35" s="354"/>
      <c r="BI35" s="257"/>
      <c r="BJ35" s="257"/>
      <c r="BK35" s="257"/>
      <c r="BL35" s="257"/>
      <c r="BM35" s="257"/>
      <c r="BN35" s="257"/>
      <c r="BO35" s="257"/>
      <c r="BP35" s="257"/>
      <c r="BQ35" s="257"/>
      <c r="BR35" s="257"/>
      <c r="BS35" s="257"/>
      <c r="BT35" s="257"/>
      <c r="BU35" s="257"/>
      <c r="BV35" s="257"/>
      <c r="BW35" s="257"/>
      <c r="BX35" s="257"/>
      <c r="BY35" s="257"/>
      <c r="BZ35" s="257"/>
      <c r="CA35" s="257"/>
      <c r="CB35" s="257"/>
      <c r="CC35" s="257"/>
      <c r="CD35" s="257"/>
      <c r="CE35" s="257"/>
      <c r="CF35" s="257"/>
      <c r="CG35" s="257"/>
      <c r="CH35" s="257"/>
      <c r="CI35" s="257"/>
      <c r="CJ35" s="257"/>
      <c r="CK35" s="257"/>
      <c r="CL35" s="257"/>
      <c r="CM35" s="257"/>
      <c r="CN35" s="257"/>
      <c r="CO35" s="257"/>
      <c r="CP35" s="257"/>
      <c r="CQ35" s="257"/>
      <c r="CR35" s="257"/>
      <c r="CS35" s="257"/>
      <c r="CT35" s="257"/>
      <c r="CU35" s="257"/>
      <c r="CV35" s="257"/>
      <c r="CW35" s="257"/>
      <c r="CX35" s="257"/>
      <c r="CY35" s="257"/>
      <c r="CZ35" s="257"/>
      <c r="DA35" s="257"/>
      <c r="DB35" s="257"/>
      <c r="DC35" s="257"/>
      <c r="DD35" s="257"/>
      <c r="DE35" s="257"/>
      <c r="DF35" s="257"/>
      <c r="DG35" s="257"/>
      <c r="DH35" s="257"/>
      <c r="DI35" s="257"/>
      <c r="DJ35" s="257"/>
      <c r="DK35" s="257"/>
      <c r="DL35" s="257"/>
      <c r="DM35" s="257"/>
      <c r="DN35" s="257"/>
      <c r="DO35" s="257"/>
      <c r="DP35" s="257"/>
      <c r="DQ35" s="257"/>
      <c r="DR35" s="257"/>
      <c r="DS35" s="257"/>
      <c r="DT35" s="257"/>
      <c r="DU35" s="257"/>
      <c r="DV35" s="257"/>
      <c r="DW35" s="257"/>
      <c r="DX35" s="257"/>
      <c r="DY35" s="257"/>
      <c r="DZ35" s="257"/>
      <c r="EA35" s="257"/>
      <c r="EB35" s="257"/>
      <c r="EC35" s="257"/>
      <c r="ED35" s="257"/>
      <c r="EE35" s="257"/>
      <c r="EF35" s="257"/>
      <c r="EG35" s="257"/>
      <c r="EH35" s="257"/>
      <c r="EI35" s="257"/>
      <c r="EJ35" s="257"/>
      <c r="EK35" s="257"/>
      <c r="EL35" s="257"/>
      <c r="EM35" s="257"/>
      <c r="EN35" s="257"/>
      <c r="EO35" s="257"/>
      <c r="EP35" s="257"/>
      <c r="EQ35" s="257"/>
      <c r="ER35" s="257"/>
      <c r="ES35" s="257"/>
      <c r="ET35" s="257"/>
      <c r="EU35" s="257"/>
      <c r="EV35" s="257"/>
      <c r="EW35" s="257"/>
      <c r="EX35" s="257"/>
      <c r="EY35" s="257"/>
      <c r="EZ35" s="257"/>
      <c r="FA35" s="257"/>
      <c r="FB35" s="257"/>
      <c r="FC35" s="257"/>
      <c r="FD35" s="257"/>
      <c r="FE35" s="257"/>
      <c r="FF35" s="257"/>
      <c r="FG35" s="257"/>
      <c r="FH35" s="257"/>
      <c r="FI35" s="257"/>
      <c r="FJ35" s="257"/>
      <c r="FK35" s="257"/>
      <c r="FL35" s="257"/>
      <c r="FM35" s="257"/>
      <c r="FN35" s="257"/>
      <c r="FO35" s="257"/>
      <c r="FP35" s="257"/>
      <c r="FQ35" s="257"/>
      <c r="FR35" s="257"/>
      <c r="FS35" s="257"/>
      <c r="FT35" s="257"/>
      <c r="FU35" s="257"/>
      <c r="FV35" s="257"/>
      <c r="FW35" s="257"/>
      <c r="FX35" s="257"/>
      <c r="FY35" s="257"/>
      <c r="FZ35" s="257"/>
      <c r="GA35" s="257"/>
      <c r="GB35" s="257"/>
      <c r="GC35" s="257"/>
      <c r="GD35" s="257"/>
      <c r="GE35" s="257"/>
      <c r="GF35" s="257"/>
      <c r="GG35" s="257"/>
      <c r="GH35" s="257"/>
      <c r="GI35" s="257"/>
      <c r="GJ35" s="257"/>
      <c r="GK35" s="257"/>
      <c r="GL35" s="257"/>
      <c r="GM35" s="257"/>
      <c r="GN35" s="257"/>
      <c r="GO35" s="257"/>
      <c r="GP35" s="257"/>
      <c r="GQ35" s="257"/>
      <c r="GR35" s="257"/>
      <c r="GS35" s="257"/>
      <c r="GT35" s="257"/>
      <c r="GU35" s="257"/>
      <c r="GV35" s="257"/>
      <c r="GW35" s="257"/>
      <c r="GX35" s="257"/>
      <c r="GY35" s="257"/>
      <c r="GZ35" s="257"/>
      <c r="HA35" s="257"/>
      <c r="HB35" s="257"/>
      <c r="HC35" s="257"/>
      <c r="HD35" s="257"/>
      <c r="HE35" s="257"/>
      <c r="HF35" s="257"/>
      <c r="HG35" s="257"/>
      <c r="HH35" s="257"/>
      <c r="HI35" s="257"/>
      <c r="HJ35" s="257"/>
      <c r="HK35" s="257"/>
      <c r="HL35" s="257"/>
      <c r="HM35" s="257"/>
      <c r="HN35" s="257"/>
      <c r="HO35" s="257"/>
      <c r="HP35" s="257"/>
      <c r="HQ35" s="257"/>
      <c r="HR35" s="257"/>
      <c r="HS35" s="257"/>
      <c r="HT35" s="257"/>
      <c r="HU35" s="257"/>
      <c r="HV35" s="257"/>
      <c r="HW35" s="257"/>
      <c r="HX35" s="257"/>
      <c r="HY35" s="257"/>
      <c r="HZ35" s="257"/>
      <c r="IA35" s="257"/>
      <c r="IB35" s="257"/>
      <c r="IC35" s="257"/>
      <c r="ID35" s="257"/>
      <c r="IE35" s="257"/>
      <c r="IF35" s="257"/>
      <c r="IG35" s="257"/>
      <c r="IH35" s="257"/>
      <c r="II35" s="257"/>
      <c r="IJ35" s="257"/>
      <c r="IK35" s="257"/>
      <c r="IL35" s="257"/>
      <c r="IM35" s="257"/>
      <c r="IN35" s="257"/>
      <c r="IO35" s="257"/>
      <c r="IP35" s="257"/>
      <c r="IQ35" s="257"/>
      <c r="IR35" s="257"/>
      <c r="IS35" s="257"/>
      <c r="IT35" s="257"/>
      <c r="IU35" s="257"/>
      <c r="IV35" s="257"/>
    </row>
    <row r="36" spans="1:256" ht="15" x14ac:dyDescent="0.25">
      <c r="A36" s="200">
        <v>53</v>
      </c>
      <c r="B36" s="201">
        <f t="shared" si="44"/>
        <v>1.256</v>
      </c>
      <c r="C36" s="202">
        <v>8.0000000000000002E-3</v>
      </c>
      <c r="D36" s="203"/>
      <c r="E36" s="354"/>
      <c r="F36" s="236">
        <v>3100000</v>
      </c>
      <c r="G36" s="237">
        <f t="shared" si="45"/>
        <v>11.7</v>
      </c>
      <c r="H36" s="238">
        <f t="shared" si="0"/>
        <v>11.79</v>
      </c>
      <c r="I36" s="239">
        <f t="shared" si="1"/>
        <v>11.98</v>
      </c>
      <c r="J36" s="238">
        <f t="shared" si="2"/>
        <v>11.98</v>
      </c>
      <c r="K36" s="239">
        <f t="shared" si="3"/>
        <v>12.07</v>
      </c>
      <c r="L36" s="238">
        <f t="shared" si="4"/>
        <v>12.17</v>
      </c>
      <c r="M36" s="239">
        <f t="shared" si="5"/>
        <v>12.26</v>
      </c>
      <c r="N36" s="238">
        <f t="shared" si="6"/>
        <v>12.36</v>
      </c>
      <c r="O36" s="240">
        <f t="shared" si="7"/>
        <v>12.54</v>
      </c>
      <c r="P36" s="241">
        <f t="shared" si="8"/>
        <v>12.54</v>
      </c>
      <c r="Q36" s="239">
        <f t="shared" si="9"/>
        <v>12.64</v>
      </c>
      <c r="R36" s="238">
        <f t="shared" si="10"/>
        <v>12.73</v>
      </c>
      <c r="S36" s="239">
        <f t="shared" si="11"/>
        <v>12.82</v>
      </c>
      <c r="T36" s="238">
        <f t="shared" si="12"/>
        <v>12.92</v>
      </c>
      <c r="U36" s="239">
        <f t="shared" si="13"/>
        <v>13.01</v>
      </c>
      <c r="V36" s="238">
        <f t="shared" si="14"/>
        <v>13.1</v>
      </c>
      <c r="W36" s="239">
        <f t="shared" si="15"/>
        <v>13.2</v>
      </c>
      <c r="X36" s="238">
        <f t="shared" si="16"/>
        <v>13.29</v>
      </c>
      <c r="Y36" s="240">
        <f t="shared" si="17"/>
        <v>13.38</v>
      </c>
      <c r="Z36" s="241">
        <f t="shared" si="18"/>
        <v>13.48</v>
      </c>
      <c r="AA36" s="239">
        <f t="shared" si="19"/>
        <v>13.57</v>
      </c>
      <c r="AB36" s="238">
        <f t="shared" si="20"/>
        <v>13.67</v>
      </c>
      <c r="AC36" s="239">
        <f t="shared" si="21"/>
        <v>13.76</v>
      </c>
      <c r="AD36" s="238">
        <f t="shared" si="22"/>
        <v>13.85</v>
      </c>
      <c r="AE36" s="239">
        <f t="shared" si="23"/>
        <v>13.95</v>
      </c>
      <c r="AF36" s="238">
        <f t="shared" si="24"/>
        <v>14.04</v>
      </c>
      <c r="AG36" s="239">
        <f t="shared" si="25"/>
        <v>14.13</v>
      </c>
      <c r="AH36" s="238">
        <f t="shared" si="26"/>
        <v>14.23</v>
      </c>
      <c r="AI36" s="240">
        <f t="shared" si="27"/>
        <v>14.32</v>
      </c>
      <c r="AJ36" s="241">
        <f t="shared" si="28"/>
        <v>14.41</v>
      </c>
      <c r="AK36" s="239">
        <f t="shared" si="29"/>
        <v>14.51</v>
      </c>
      <c r="AL36" s="238">
        <f t="shared" si="30"/>
        <v>14.6</v>
      </c>
      <c r="AM36" s="239">
        <f t="shared" si="31"/>
        <v>14.7</v>
      </c>
      <c r="AN36" s="238">
        <f t="shared" si="32"/>
        <v>14.79</v>
      </c>
      <c r="AO36" s="239">
        <f t="shared" si="33"/>
        <v>14.88</v>
      </c>
      <c r="AP36" s="238">
        <f t="shared" si="34"/>
        <v>14.98</v>
      </c>
      <c r="AQ36" s="239">
        <f t="shared" si="35"/>
        <v>15.07</v>
      </c>
      <c r="AR36" s="238">
        <f t="shared" si="36"/>
        <v>15.16</v>
      </c>
      <c r="AS36" s="240">
        <f t="shared" si="37"/>
        <v>15.26</v>
      </c>
      <c r="AT36" s="241">
        <f t="shared" si="38"/>
        <v>15.35</v>
      </c>
      <c r="AU36" s="239">
        <f t="shared" si="39"/>
        <v>15.44</v>
      </c>
      <c r="AV36" s="242">
        <f t="shared" si="40"/>
        <v>15.54</v>
      </c>
      <c r="AW36" s="239">
        <f t="shared" si="41"/>
        <v>15.63</v>
      </c>
      <c r="AX36" s="238">
        <f t="shared" si="42"/>
        <v>15.72</v>
      </c>
      <c r="AY36" s="239">
        <f t="shared" si="43"/>
        <v>15.82</v>
      </c>
      <c r="AZ36" s="262"/>
      <c r="BA36" s="262"/>
      <c r="BB36" s="262"/>
      <c r="BC36" s="262"/>
      <c r="BD36" s="262"/>
      <c r="BE36" s="263"/>
      <c r="BF36" s="257"/>
      <c r="BG36" s="236">
        <v>3100000</v>
      </c>
      <c r="BH36" s="354"/>
      <c r="BI36" s="257"/>
      <c r="BJ36" s="257"/>
      <c r="BK36" s="257"/>
      <c r="BL36" s="257"/>
      <c r="BM36" s="257"/>
      <c r="BN36" s="257"/>
      <c r="BO36" s="257"/>
      <c r="BP36" s="257"/>
      <c r="BQ36" s="257"/>
      <c r="BR36" s="257"/>
      <c r="BS36" s="257"/>
      <c r="BT36" s="257"/>
      <c r="BU36" s="257"/>
      <c r="BV36" s="257"/>
      <c r="BW36" s="257"/>
      <c r="BX36" s="257"/>
      <c r="BY36" s="257"/>
      <c r="BZ36" s="257"/>
      <c r="CA36" s="257"/>
      <c r="CB36" s="257"/>
      <c r="CC36" s="257"/>
      <c r="CD36" s="257"/>
      <c r="CE36" s="257"/>
      <c r="CF36" s="257"/>
      <c r="CG36" s="257"/>
      <c r="CH36" s="257"/>
      <c r="CI36" s="257"/>
      <c r="CJ36" s="257"/>
      <c r="CK36" s="257"/>
      <c r="CL36" s="257"/>
      <c r="CM36" s="257"/>
      <c r="CN36" s="257"/>
      <c r="CO36" s="257"/>
      <c r="CP36" s="257"/>
      <c r="CQ36" s="257"/>
      <c r="CR36" s="257"/>
      <c r="CS36" s="257"/>
      <c r="CT36" s="257"/>
      <c r="CU36" s="257"/>
      <c r="CV36" s="257"/>
      <c r="CW36" s="257"/>
      <c r="CX36" s="257"/>
      <c r="CY36" s="257"/>
      <c r="CZ36" s="257"/>
      <c r="DA36" s="257"/>
      <c r="DB36" s="257"/>
      <c r="DC36" s="257"/>
      <c r="DD36" s="257"/>
      <c r="DE36" s="257"/>
      <c r="DF36" s="257"/>
      <c r="DG36" s="257"/>
      <c r="DH36" s="257"/>
      <c r="DI36" s="257"/>
      <c r="DJ36" s="257"/>
      <c r="DK36" s="257"/>
      <c r="DL36" s="257"/>
      <c r="DM36" s="257"/>
      <c r="DN36" s="257"/>
      <c r="DO36" s="257"/>
      <c r="DP36" s="257"/>
      <c r="DQ36" s="257"/>
      <c r="DR36" s="257"/>
      <c r="DS36" s="257"/>
      <c r="DT36" s="257"/>
      <c r="DU36" s="257"/>
      <c r="DV36" s="257"/>
      <c r="DW36" s="257"/>
      <c r="DX36" s="257"/>
      <c r="DY36" s="257"/>
      <c r="DZ36" s="257"/>
      <c r="EA36" s="257"/>
      <c r="EB36" s="257"/>
      <c r="EC36" s="257"/>
      <c r="ED36" s="257"/>
      <c r="EE36" s="257"/>
      <c r="EF36" s="257"/>
      <c r="EG36" s="257"/>
      <c r="EH36" s="257"/>
      <c r="EI36" s="257"/>
      <c r="EJ36" s="257"/>
      <c r="EK36" s="257"/>
      <c r="EL36" s="257"/>
      <c r="EM36" s="257"/>
      <c r="EN36" s="257"/>
      <c r="EO36" s="257"/>
      <c r="EP36" s="257"/>
      <c r="EQ36" s="257"/>
      <c r="ER36" s="257"/>
      <c r="ES36" s="257"/>
      <c r="ET36" s="257"/>
      <c r="EU36" s="257"/>
      <c r="EV36" s="257"/>
      <c r="EW36" s="257"/>
      <c r="EX36" s="257"/>
      <c r="EY36" s="257"/>
      <c r="EZ36" s="257"/>
      <c r="FA36" s="257"/>
      <c r="FB36" s="257"/>
      <c r="FC36" s="257"/>
      <c r="FD36" s="257"/>
      <c r="FE36" s="257"/>
      <c r="FF36" s="257"/>
      <c r="FG36" s="257"/>
      <c r="FH36" s="257"/>
      <c r="FI36" s="257"/>
      <c r="FJ36" s="257"/>
      <c r="FK36" s="257"/>
      <c r="FL36" s="257"/>
      <c r="FM36" s="257"/>
      <c r="FN36" s="257"/>
      <c r="FO36" s="257"/>
      <c r="FP36" s="257"/>
      <c r="FQ36" s="257"/>
      <c r="FR36" s="257"/>
      <c r="FS36" s="257"/>
      <c r="FT36" s="257"/>
      <c r="FU36" s="257"/>
      <c r="FV36" s="257"/>
      <c r="FW36" s="257"/>
      <c r="FX36" s="257"/>
      <c r="FY36" s="257"/>
      <c r="FZ36" s="257"/>
      <c r="GA36" s="257"/>
      <c r="GB36" s="257"/>
      <c r="GC36" s="257"/>
      <c r="GD36" s="257"/>
      <c r="GE36" s="257"/>
      <c r="GF36" s="257"/>
      <c r="GG36" s="257"/>
      <c r="GH36" s="257"/>
      <c r="GI36" s="257"/>
      <c r="GJ36" s="257"/>
      <c r="GK36" s="257"/>
      <c r="GL36" s="257"/>
      <c r="GM36" s="257"/>
      <c r="GN36" s="257"/>
      <c r="GO36" s="257"/>
      <c r="GP36" s="257"/>
      <c r="GQ36" s="257"/>
      <c r="GR36" s="257"/>
      <c r="GS36" s="257"/>
      <c r="GT36" s="257"/>
      <c r="GU36" s="257"/>
      <c r="GV36" s="257"/>
      <c r="GW36" s="257"/>
      <c r="GX36" s="257"/>
      <c r="GY36" s="257"/>
      <c r="GZ36" s="257"/>
      <c r="HA36" s="257"/>
      <c r="HB36" s="257"/>
      <c r="HC36" s="257"/>
      <c r="HD36" s="257"/>
      <c r="HE36" s="257"/>
      <c r="HF36" s="257"/>
      <c r="HG36" s="257"/>
      <c r="HH36" s="257"/>
      <c r="HI36" s="257"/>
      <c r="HJ36" s="257"/>
      <c r="HK36" s="257"/>
      <c r="HL36" s="257"/>
      <c r="HM36" s="257"/>
      <c r="HN36" s="257"/>
      <c r="HO36" s="257"/>
      <c r="HP36" s="257"/>
      <c r="HQ36" s="257"/>
      <c r="HR36" s="257"/>
      <c r="HS36" s="257"/>
      <c r="HT36" s="257"/>
      <c r="HU36" s="257"/>
      <c r="HV36" s="257"/>
      <c r="HW36" s="257"/>
      <c r="HX36" s="257"/>
      <c r="HY36" s="257"/>
      <c r="HZ36" s="257"/>
      <c r="IA36" s="257"/>
      <c r="IB36" s="257"/>
      <c r="IC36" s="257"/>
      <c r="ID36" s="257"/>
      <c r="IE36" s="257"/>
      <c r="IF36" s="257"/>
      <c r="IG36" s="257"/>
      <c r="IH36" s="257"/>
      <c r="II36" s="257"/>
      <c r="IJ36" s="257"/>
      <c r="IK36" s="257"/>
      <c r="IL36" s="257"/>
      <c r="IM36" s="257"/>
      <c r="IN36" s="257"/>
      <c r="IO36" s="257"/>
      <c r="IP36" s="257"/>
      <c r="IQ36" s="257"/>
      <c r="IR36" s="257"/>
      <c r="IS36" s="257"/>
      <c r="IT36" s="257"/>
      <c r="IU36" s="257"/>
      <c r="IV36" s="257"/>
    </row>
    <row r="37" spans="1:256" ht="15" x14ac:dyDescent="0.25">
      <c r="A37" s="214">
        <v>54</v>
      </c>
      <c r="B37" s="215">
        <f t="shared" si="44"/>
        <v>1.264</v>
      </c>
      <c r="C37" s="202">
        <v>8.0000000000000002E-3</v>
      </c>
      <c r="D37" s="203"/>
      <c r="E37" s="354"/>
      <c r="F37" s="236">
        <v>3200000</v>
      </c>
      <c r="G37" s="237">
        <f t="shared" si="45"/>
        <v>11.64</v>
      </c>
      <c r="H37" s="238">
        <f t="shared" si="0"/>
        <v>11.73</v>
      </c>
      <c r="I37" s="239">
        <f t="shared" si="1"/>
        <v>11.92</v>
      </c>
      <c r="J37" s="238">
        <f t="shared" si="2"/>
        <v>11.92</v>
      </c>
      <c r="K37" s="239">
        <f t="shared" si="3"/>
        <v>12.01</v>
      </c>
      <c r="L37" s="238">
        <f t="shared" si="4"/>
        <v>12.11</v>
      </c>
      <c r="M37" s="239">
        <f t="shared" si="5"/>
        <v>12.2</v>
      </c>
      <c r="N37" s="238">
        <f t="shared" si="6"/>
        <v>12.29</v>
      </c>
      <c r="O37" s="240">
        <f t="shared" si="7"/>
        <v>12.48</v>
      </c>
      <c r="P37" s="241">
        <f t="shared" si="8"/>
        <v>12.48</v>
      </c>
      <c r="Q37" s="239">
        <f t="shared" si="9"/>
        <v>12.57</v>
      </c>
      <c r="R37" s="238">
        <f t="shared" si="10"/>
        <v>12.66</v>
      </c>
      <c r="S37" s="239">
        <f t="shared" si="11"/>
        <v>12.76</v>
      </c>
      <c r="T37" s="238">
        <f t="shared" si="12"/>
        <v>12.85</v>
      </c>
      <c r="U37" s="239">
        <f t="shared" si="13"/>
        <v>12.94</v>
      </c>
      <c r="V37" s="238">
        <f t="shared" si="14"/>
        <v>13.04</v>
      </c>
      <c r="W37" s="239">
        <f t="shared" si="15"/>
        <v>13.13</v>
      </c>
      <c r="X37" s="238">
        <f t="shared" si="16"/>
        <v>13.22</v>
      </c>
      <c r="Y37" s="240">
        <f t="shared" si="17"/>
        <v>13.32</v>
      </c>
      <c r="Z37" s="241">
        <f t="shared" si="18"/>
        <v>13.41</v>
      </c>
      <c r="AA37" s="239">
        <f t="shared" si="19"/>
        <v>13.5</v>
      </c>
      <c r="AB37" s="238">
        <f t="shared" si="20"/>
        <v>13.6</v>
      </c>
      <c r="AC37" s="239">
        <f t="shared" si="21"/>
        <v>13.69</v>
      </c>
      <c r="AD37" s="238">
        <f t="shared" si="22"/>
        <v>13.78</v>
      </c>
      <c r="AE37" s="239">
        <f t="shared" si="23"/>
        <v>13.87</v>
      </c>
      <c r="AF37" s="238">
        <f t="shared" si="24"/>
        <v>13.97</v>
      </c>
      <c r="AG37" s="239">
        <f t="shared" si="25"/>
        <v>14.06</v>
      </c>
      <c r="AH37" s="238">
        <f t="shared" si="26"/>
        <v>14.15</v>
      </c>
      <c r="AI37" s="240">
        <f t="shared" si="27"/>
        <v>14.25</v>
      </c>
      <c r="AJ37" s="241">
        <f t="shared" si="28"/>
        <v>14.34</v>
      </c>
      <c r="AK37" s="239">
        <f t="shared" si="29"/>
        <v>14.43</v>
      </c>
      <c r="AL37" s="238">
        <f t="shared" si="30"/>
        <v>14.53</v>
      </c>
      <c r="AM37" s="239">
        <f t="shared" si="31"/>
        <v>14.62</v>
      </c>
      <c r="AN37" s="238">
        <f t="shared" si="32"/>
        <v>14.71</v>
      </c>
      <c r="AO37" s="239">
        <f t="shared" si="33"/>
        <v>14.81</v>
      </c>
      <c r="AP37" s="238">
        <f t="shared" si="34"/>
        <v>14.9</v>
      </c>
      <c r="AQ37" s="239">
        <f t="shared" si="35"/>
        <v>14.99</v>
      </c>
      <c r="AR37" s="238">
        <f t="shared" si="36"/>
        <v>15.09</v>
      </c>
      <c r="AS37" s="240">
        <f t="shared" si="37"/>
        <v>15.18</v>
      </c>
      <c r="AT37" s="241">
        <f t="shared" si="38"/>
        <v>15.27</v>
      </c>
      <c r="AU37" s="239">
        <f t="shared" si="39"/>
        <v>15.36</v>
      </c>
      <c r="AV37" s="242">
        <f t="shared" si="40"/>
        <v>15.46</v>
      </c>
      <c r="AW37" s="239">
        <f t="shared" si="41"/>
        <v>15.55</v>
      </c>
      <c r="AX37" s="238">
        <f t="shared" si="42"/>
        <v>15.64</v>
      </c>
      <c r="AY37" s="239">
        <f t="shared" si="43"/>
        <v>15.74</v>
      </c>
      <c r="AZ37" s="262"/>
      <c r="BA37" s="262"/>
      <c r="BB37" s="262"/>
      <c r="BC37" s="262"/>
      <c r="BD37" s="262"/>
      <c r="BE37" s="263"/>
      <c r="BF37" s="257"/>
      <c r="BG37" s="236">
        <v>3200000</v>
      </c>
      <c r="BH37" s="354"/>
      <c r="BI37" s="257"/>
      <c r="BJ37" s="257"/>
      <c r="BK37" s="257"/>
      <c r="BL37" s="257"/>
      <c r="BM37" s="257"/>
      <c r="BN37" s="257"/>
      <c r="BO37" s="257"/>
      <c r="BP37" s="257"/>
      <c r="BQ37" s="257"/>
      <c r="BR37" s="257"/>
      <c r="BS37" s="257"/>
      <c r="BT37" s="257"/>
      <c r="BU37" s="257"/>
      <c r="BV37" s="257"/>
      <c r="BW37" s="257"/>
      <c r="BX37" s="257"/>
      <c r="BY37" s="257"/>
      <c r="BZ37" s="257"/>
      <c r="CA37" s="257"/>
      <c r="CB37" s="257"/>
      <c r="CC37" s="257"/>
      <c r="CD37" s="257"/>
      <c r="CE37" s="257"/>
      <c r="CF37" s="257"/>
      <c r="CG37" s="257"/>
      <c r="CH37" s="257"/>
      <c r="CI37" s="257"/>
      <c r="CJ37" s="257"/>
      <c r="CK37" s="257"/>
      <c r="CL37" s="257"/>
      <c r="CM37" s="257"/>
      <c r="CN37" s="257"/>
      <c r="CO37" s="257"/>
      <c r="CP37" s="257"/>
      <c r="CQ37" s="257"/>
      <c r="CR37" s="257"/>
      <c r="CS37" s="257"/>
      <c r="CT37" s="257"/>
      <c r="CU37" s="257"/>
      <c r="CV37" s="257"/>
      <c r="CW37" s="257"/>
      <c r="CX37" s="257"/>
      <c r="CY37" s="257"/>
      <c r="CZ37" s="257"/>
      <c r="DA37" s="257"/>
      <c r="DB37" s="257"/>
      <c r="DC37" s="257"/>
      <c r="DD37" s="257"/>
      <c r="DE37" s="257"/>
      <c r="DF37" s="257"/>
      <c r="DG37" s="257"/>
      <c r="DH37" s="257"/>
      <c r="DI37" s="257"/>
      <c r="DJ37" s="257"/>
      <c r="DK37" s="257"/>
      <c r="DL37" s="257"/>
      <c r="DM37" s="257"/>
      <c r="DN37" s="257"/>
      <c r="DO37" s="257"/>
      <c r="DP37" s="257"/>
      <c r="DQ37" s="257"/>
      <c r="DR37" s="257"/>
      <c r="DS37" s="257"/>
      <c r="DT37" s="257"/>
      <c r="DU37" s="257"/>
      <c r="DV37" s="257"/>
      <c r="DW37" s="257"/>
      <c r="DX37" s="257"/>
      <c r="DY37" s="257"/>
      <c r="DZ37" s="257"/>
      <c r="EA37" s="257"/>
      <c r="EB37" s="257"/>
      <c r="EC37" s="257"/>
      <c r="ED37" s="257"/>
      <c r="EE37" s="257"/>
      <c r="EF37" s="257"/>
      <c r="EG37" s="257"/>
      <c r="EH37" s="257"/>
      <c r="EI37" s="257"/>
      <c r="EJ37" s="257"/>
      <c r="EK37" s="257"/>
      <c r="EL37" s="257"/>
      <c r="EM37" s="257"/>
      <c r="EN37" s="257"/>
      <c r="EO37" s="257"/>
      <c r="EP37" s="257"/>
      <c r="EQ37" s="257"/>
      <c r="ER37" s="257"/>
      <c r="ES37" s="257"/>
      <c r="ET37" s="257"/>
      <c r="EU37" s="257"/>
      <c r="EV37" s="257"/>
      <c r="EW37" s="257"/>
      <c r="EX37" s="257"/>
      <c r="EY37" s="257"/>
      <c r="EZ37" s="257"/>
      <c r="FA37" s="257"/>
      <c r="FB37" s="257"/>
      <c r="FC37" s="257"/>
      <c r="FD37" s="257"/>
      <c r="FE37" s="257"/>
      <c r="FF37" s="257"/>
      <c r="FG37" s="257"/>
      <c r="FH37" s="257"/>
      <c r="FI37" s="257"/>
      <c r="FJ37" s="257"/>
      <c r="FK37" s="257"/>
      <c r="FL37" s="257"/>
      <c r="FM37" s="257"/>
      <c r="FN37" s="257"/>
      <c r="FO37" s="257"/>
      <c r="FP37" s="257"/>
      <c r="FQ37" s="257"/>
      <c r="FR37" s="257"/>
      <c r="FS37" s="257"/>
      <c r="FT37" s="257"/>
      <c r="FU37" s="257"/>
      <c r="FV37" s="257"/>
      <c r="FW37" s="257"/>
      <c r="FX37" s="257"/>
      <c r="FY37" s="257"/>
      <c r="FZ37" s="257"/>
      <c r="GA37" s="257"/>
      <c r="GB37" s="257"/>
      <c r="GC37" s="257"/>
      <c r="GD37" s="257"/>
      <c r="GE37" s="257"/>
      <c r="GF37" s="257"/>
      <c r="GG37" s="257"/>
      <c r="GH37" s="257"/>
      <c r="GI37" s="257"/>
      <c r="GJ37" s="257"/>
      <c r="GK37" s="257"/>
      <c r="GL37" s="257"/>
      <c r="GM37" s="257"/>
      <c r="GN37" s="257"/>
      <c r="GO37" s="257"/>
      <c r="GP37" s="257"/>
      <c r="GQ37" s="257"/>
      <c r="GR37" s="257"/>
      <c r="GS37" s="257"/>
      <c r="GT37" s="257"/>
      <c r="GU37" s="257"/>
      <c r="GV37" s="257"/>
      <c r="GW37" s="257"/>
      <c r="GX37" s="257"/>
      <c r="GY37" s="257"/>
      <c r="GZ37" s="257"/>
      <c r="HA37" s="257"/>
      <c r="HB37" s="257"/>
      <c r="HC37" s="257"/>
      <c r="HD37" s="257"/>
      <c r="HE37" s="257"/>
      <c r="HF37" s="257"/>
      <c r="HG37" s="257"/>
      <c r="HH37" s="257"/>
      <c r="HI37" s="257"/>
      <c r="HJ37" s="257"/>
      <c r="HK37" s="257"/>
      <c r="HL37" s="257"/>
      <c r="HM37" s="257"/>
      <c r="HN37" s="257"/>
      <c r="HO37" s="257"/>
      <c r="HP37" s="257"/>
      <c r="HQ37" s="257"/>
      <c r="HR37" s="257"/>
      <c r="HS37" s="257"/>
      <c r="HT37" s="257"/>
      <c r="HU37" s="257"/>
      <c r="HV37" s="257"/>
      <c r="HW37" s="257"/>
      <c r="HX37" s="257"/>
      <c r="HY37" s="257"/>
      <c r="HZ37" s="257"/>
      <c r="IA37" s="257"/>
      <c r="IB37" s="257"/>
      <c r="IC37" s="257"/>
      <c r="ID37" s="257"/>
      <c r="IE37" s="257"/>
      <c r="IF37" s="257"/>
      <c r="IG37" s="257"/>
      <c r="IH37" s="257"/>
      <c r="II37" s="257"/>
      <c r="IJ37" s="257"/>
      <c r="IK37" s="257"/>
      <c r="IL37" s="257"/>
      <c r="IM37" s="257"/>
      <c r="IN37" s="257"/>
      <c r="IO37" s="257"/>
      <c r="IP37" s="257"/>
      <c r="IQ37" s="257"/>
      <c r="IR37" s="257"/>
      <c r="IS37" s="257"/>
      <c r="IT37" s="257"/>
      <c r="IU37" s="257"/>
      <c r="IV37" s="257"/>
    </row>
    <row r="38" spans="1:256" ht="15" x14ac:dyDescent="0.25">
      <c r="A38" s="200">
        <v>55</v>
      </c>
      <c r="B38" s="201">
        <f t="shared" si="44"/>
        <v>1.272</v>
      </c>
      <c r="C38" s="202">
        <v>8.0000000000000002E-3</v>
      </c>
      <c r="D38" s="203"/>
      <c r="E38" s="354"/>
      <c r="F38" s="245">
        <v>3300000</v>
      </c>
      <c r="G38" s="237">
        <f t="shared" si="45"/>
        <v>11.59</v>
      </c>
      <c r="H38" s="238">
        <f t="shared" si="0"/>
        <v>11.68</v>
      </c>
      <c r="I38" s="239">
        <f t="shared" si="1"/>
        <v>11.87</v>
      </c>
      <c r="J38" s="238">
        <f t="shared" si="2"/>
        <v>11.87</v>
      </c>
      <c r="K38" s="239">
        <f t="shared" si="3"/>
        <v>11.96</v>
      </c>
      <c r="L38" s="238">
        <f t="shared" si="4"/>
        <v>12.05</v>
      </c>
      <c r="M38" s="239">
        <f t="shared" si="5"/>
        <v>12.15</v>
      </c>
      <c r="N38" s="238">
        <f t="shared" si="6"/>
        <v>12.24</v>
      </c>
      <c r="O38" s="240">
        <f t="shared" si="7"/>
        <v>12.43</v>
      </c>
      <c r="P38" s="241">
        <f t="shared" si="8"/>
        <v>12.42</v>
      </c>
      <c r="Q38" s="239">
        <f t="shared" si="9"/>
        <v>12.52</v>
      </c>
      <c r="R38" s="238">
        <f t="shared" si="10"/>
        <v>12.61</v>
      </c>
      <c r="S38" s="239">
        <f t="shared" si="11"/>
        <v>12.7</v>
      </c>
      <c r="T38" s="238">
        <f t="shared" si="12"/>
        <v>12.8</v>
      </c>
      <c r="U38" s="239">
        <f t="shared" si="13"/>
        <v>12.89</v>
      </c>
      <c r="V38" s="238">
        <f t="shared" si="14"/>
        <v>12.98</v>
      </c>
      <c r="W38" s="239">
        <f t="shared" si="15"/>
        <v>13.07</v>
      </c>
      <c r="X38" s="238">
        <f t="shared" si="16"/>
        <v>13.17</v>
      </c>
      <c r="Y38" s="240">
        <f t="shared" si="17"/>
        <v>13.26</v>
      </c>
      <c r="Z38" s="241">
        <f t="shared" si="18"/>
        <v>13.35</v>
      </c>
      <c r="AA38" s="239">
        <f t="shared" si="19"/>
        <v>13.44</v>
      </c>
      <c r="AB38" s="238">
        <f t="shared" si="20"/>
        <v>13.54</v>
      </c>
      <c r="AC38" s="239">
        <f t="shared" si="21"/>
        <v>13.63</v>
      </c>
      <c r="AD38" s="238">
        <f t="shared" si="22"/>
        <v>13.72</v>
      </c>
      <c r="AE38" s="239">
        <f t="shared" si="23"/>
        <v>13.82</v>
      </c>
      <c r="AF38" s="238">
        <f t="shared" si="24"/>
        <v>13.91</v>
      </c>
      <c r="AG38" s="239">
        <f t="shared" si="25"/>
        <v>14</v>
      </c>
      <c r="AH38" s="238">
        <f t="shared" si="26"/>
        <v>14.09</v>
      </c>
      <c r="AI38" s="240">
        <f t="shared" si="27"/>
        <v>14.19</v>
      </c>
      <c r="AJ38" s="241">
        <f t="shared" si="28"/>
        <v>14.28</v>
      </c>
      <c r="AK38" s="239">
        <f t="shared" si="29"/>
        <v>14.37</v>
      </c>
      <c r="AL38" s="238">
        <f t="shared" si="30"/>
        <v>14.46</v>
      </c>
      <c r="AM38" s="239">
        <f t="shared" si="31"/>
        <v>14.56</v>
      </c>
      <c r="AN38" s="238">
        <f t="shared" si="32"/>
        <v>14.65</v>
      </c>
      <c r="AO38" s="239">
        <f t="shared" si="33"/>
        <v>14.74</v>
      </c>
      <c r="AP38" s="238">
        <f t="shared" si="34"/>
        <v>14.84</v>
      </c>
      <c r="AQ38" s="239">
        <f t="shared" si="35"/>
        <v>14.93</v>
      </c>
      <c r="AR38" s="238">
        <f t="shared" si="36"/>
        <v>15.02</v>
      </c>
      <c r="AS38" s="240">
        <f t="shared" si="37"/>
        <v>15.11</v>
      </c>
      <c r="AT38" s="241">
        <f t="shared" si="38"/>
        <v>15.21</v>
      </c>
      <c r="AU38" s="239">
        <f t="shared" si="39"/>
        <v>15.3</v>
      </c>
      <c r="AV38" s="242">
        <f t="shared" si="40"/>
        <v>15.39</v>
      </c>
      <c r="AW38" s="239">
        <f t="shared" si="41"/>
        <v>15.48</v>
      </c>
      <c r="AX38" s="238">
        <f t="shared" si="42"/>
        <v>15.58</v>
      </c>
      <c r="AY38" s="239">
        <f t="shared" si="43"/>
        <v>15.67</v>
      </c>
      <c r="AZ38" s="262"/>
      <c r="BA38" s="262"/>
      <c r="BB38" s="262"/>
      <c r="BC38" s="262"/>
      <c r="BD38" s="262"/>
      <c r="BE38" s="263"/>
      <c r="BF38" s="257"/>
      <c r="BG38" s="245">
        <v>3300000</v>
      </c>
      <c r="BH38" s="354"/>
      <c r="BI38" s="257"/>
      <c r="BJ38" s="257"/>
      <c r="BK38" s="257"/>
      <c r="BL38" s="257"/>
      <c r="BM38" s="257"/>
      <c r="BN38" s="257"/>
      <c r="BO38" s="257"/>
      <c r="BP38" s="257"/>
      <c r="BQ38" s="257"/>
      <c r="BR38" s="257"/>
      <c r="BS38" s="257"/>
      <c r="BT38" s="257"/>
      <c r="BU38" s="257"/>
      <c r="BV38" s="257"/>
      <c r="BW38" s="257"/>
      <c r="BX38" s="257"/>
      <c r="BY38" s="257"/>
      <c r="BZ38" s="257"/>
      <c r="CA38" s="257"/>
      <c r="CB38" s="257"/>
      <c r="CC38" s="257"/>
      <c r="CD38" s="257"/>
      <c r="CE38" s="257"/>
      <c r="CF38" s="257"/>
      <c r="CG38" s="257"/>
      <c r="CH38" s="257"/>
      <c r="CI38" s="257"/>
      <c r="CJ38" s="257"/>
      <c r="CK38" s="257"/>
      <c r="CL38" s="257"/>
      <c r="CM38" s="257"/>
      <c r="CN38" s="257"/>
      <c r="CO38" s="257"/>
      <c r="CP38" s="257"/>
      <c r="CQ38" s="257"/>
      <c r="CR38" s="257"/>
      <c r="CS38" s="257"/>
      <c r="CT38" s="257"/>
      <c r="CU38" s="257"/>
      <c r="CV38" s="257"/>
      <c r="CW38" s="257"/>
      <c r="CX38" s="257"/>
      <c r="CY38" s="257"/>
      <c r="CZ38" s="257"/>
      <c r="DA38" s="257"/>
      <c r="DB38" s="257"/>
      <c r="DC38" s="257"/>
      <c r="DD38" s="257"/>
      <c r="DE38" s="257"/>
      <c r="DF38" s="257"/>
      <c r="DG38" s="257"/>
      <c r="DH38" s="257"/>
      <c r="DI38" s="257"/>
      <c r="DJ38" s="257"/>
      <c r="DK38" s="257"/>
      <c r="DL38" s="257"/>
      <c r="DM38" s="257"/>
      <c r="DN38" s="257"/>
      <c r="DO38" s="257"/>
      <c r="DP38" s="257"/>
      <c r="DQ38" s="257"/>
      <c r="DR38" s="257"/>
      <c r="DS38" s="257"/>
      <c r="DT38" s="257"/>
      <c r="DU38" s="257"/>
      <c r="DV38" s="257"/>
      <c r="DW38" s="257"/>
      <c r="DX38" s="257"/>
      <c r="DY38" s="257"/>
      <c r="DZ38" s="257"/>
      <c r="EA38" s="257"/>
      <c r="EB38" s="257"/>
      <c r="EC38" s="257"/>
      <c r="ED38" s="257"/>
      <c r="EE38" s="257"/>
      <c r="EF38" s="257"/>
      <c r="EG38" s="257"/>
      <c r="EH38" s="257"/>
      <c r="EI38" s="257"/>
      <c r="EJ38" s="257"/>
      <c r="EK38" s="257"/>
      <c r="EL38" s="257"/>
      <c r="EM38" s="257"/>
      <c r="EN38" s="257"/>
      <c r="EO38" s="257"/>
      <c r="EP38" s="257"/>
      <c r="EQ38" s="257"/>
      <c r="ER38" s="257"/>
      <c r="ES38" s="257"/>
      <c r="ET38" s="257"/>
      <c r="EU38" s="257"/>
      <c r="EV38" s="257"/>
      <c r="EW38" s="257"/>
      <c r="EX38" s="257"/>
      <c r="EY38" s="257"/>
      <c r="EZ38" s="257"/>
      <c r="FA38" s="257"/>
      <c r="FB38" s="257"/>
      <c r="FC38" s="257"/>
      <c r="FD38" s="257"/>
      <c r="FE38" s="257"/>
      <c r="FF38" s="257"/>
      <c r="FG38" s="257"/>
      <c r="FH38" s="257"/>
      <c r="FI38" s="257"/>
      <c r="FJ38" s="257"/>
      <c r="FK38" s="257"/>
      <c r="FL38" s="257"/>
      <c r="FM38" s="257"/>
      <c r="FN38" s="257"/>
      <c r="FO38" s="257"/>
      <c r="FP38" s="257"/>
      <c r="FQ38" s="257"/>
      <c r="FR38" s="257"/>
      <c r="FS38" s="257"/>
      <c r="FT38" s="257"/>
      <c r="FU38" s="257"/>
      <c r="FV38" s="257"/>
      <c r="FW38" s="257"/>
      <c r="FX38" s="257"/>
      <c r="FY38" s="257"/>
      <c r="FZ38" s="257"/>
      <c r="GA38" s="257"/>
      <c r="GB38" s="257"/>
      <c r="GC38" s="257"/>
      <c r="GD38" s="257"/>
      <c r="GE38" s="257"/>
      <c r="GF38" s="257"/>
      <c r="GG38" s="257"/>
      <c r="GH38" s="257"/>
      <c r="GI38" s="257"/>
      <c r="GJ38" s="257"/>
      <c r="GK38" s="257"/>
      <c r="GL38" s="257"/>
      <c r="GM38" s="257"/>
      <c r="GN38" s="257"/>
      <c r="GO38" s="257"/>
      <c r="GP38" s="257"/>
      <c r="GQ38" s="257"/>
      <c r="GR38" s="257"/>
      <c r="GS38" s="257"/>
      <c r="GT38" s="257"/>
      <c r="GU38" s="257"/>
      <c r="GV38" s="257"/>
      <c r="GW38" s="257"/>
      <c r="GX38" s="257"/>
      <c r="GY38" s="257"/>
      <c r="GZ38" s="257"/>
      <c r="HA38" s="257"/>
      <c r="HB38" s="257"/>
      <c r="HC38" s="257"/>
      <c r="HD38" s="257"/>
      <c r="HE38" s="257"/>
      <c r="HF38" s="257"/>
      <c r="HG38" s="257"/>
      <c r="HH38" s="257"/>
      <c r="HI38" s="257"/>
      <c r="HJ38" s="257"/>
      <c r="HK38" s="257"/>
      <c r="HL38" s="257"/>
      <c r="HM38" s="257"/>
      <c r="HN38" s="257"/>
      <c r="HO38" s="257"/>
      <c r="HP38" s="257"/>
      <c r="HQ38" s="257"/>
      <c r="HR38" s="257"/>
      <c r="HS38" s="257"/>
      <c r="HT38" s="257"/>
      <c r="HU38" s="257"/>
      <c r="HV38" s="257"/>
      <c r="HW38" s="257"/>
      <c r="HX38" s="257"/>
      <c r="HY38" s="257"/>
      <c r="HZ38" s="257"/>
      <c r="IA38" s="257"/>
      <c r="IB38" s="257"/>
      <c r="IC38" s="257"/>
      <c r="ID38" s="257"/>
      <c r="IE38" s="257"/>
      <c r="IF38" s="257"/>
      <c r="IG38" s="257"/>
      <c r="IH38" s="257"/>
      <c r="II38" s="257"/>
      <c r="IJ38" s="257"/>
      <c r="IK38" s="257"/>
      <c r="IL38" s="257"/>
      <c r="IM38" s="257"/>
      <c r="IN38" s="257"/>
      <c r="IO38" s="257"/>
      <c r="IP38" s="257"/>
      <c r="IQ38" s="257"/>
      <c r="IR38" s="257"/>
      <c r="IS38" s="257"/>
      <c r="IT38" s="257"/>
      <c r="IU38" s="257"/>
      <c r="IV38" s="257"/>
    </row>
    <row r="39" spans="1:256" ht="15" x14ac:dyDescent="0.25">
      <c r="A39" s="214">
        <v>56</v>
      </c>
      <c r="B39" s="215">
        <f t="shared" si="44"/>
        <v>1.28</v>
      </c>
      <c r="C39" s="202">
        <v>8.0000000000000002E-3</v>
      </c>
      <c r="D39" s="203"/>
      <c r="E39" s="354"/>
      <c r="F39" s="236">
        <v>3400000</v>
      </c>
      <c r="G39" s="237">
        <f t="shared" si="45"/>
        <v>11.53</v>
      </c>
      <c r="H39" s="238">
        <f t="shared" si="0"/>
        <v>11.62</v>
      </c>
      <c r="I39" s="239">
        <f t="shared" si="1"/>
        <v>11.81</v>
      </c>
      <c r="J39" s="238">
        <f t="shared" si="2"/>
        <v>11.81</v>
      </c>
      <c r="K39" s="239">
        <f t="shared" si="3"/>
        <v>11.9</v>
      </c>
      <c r="L39" s="238">
        <f t="shared" si="4"/>
        <v>11.99</v>
      </c>
      <c r="M39" s="239">
        <f t="shared" si="5"/>
        <v>12.08</v>
      </c>
      <c r="N39" s="238">
        <f t="shared" si="6"/>
        <v>12.18</v>
      </c>
      <c r="O39" s="240">
        <f t="shared" si="7"/>
        <v>12.36</v>
      </c>
      <c r="P39" s="241">
        <f t="shared" si="8"/>
        <v>12.36</v>
      </c>
      <c r="Q39" s="239">
        <f t="shared" si="9"/>
        <v>12.45</v>
      </c>
      <c r="R39" s="238">
        <f t="shared" si="10"/>
        <v>12.54</v>
      </c>
      <c r="S39" s="239">
        <f t="shared" si="11"/>
        <v>12.64</v>
      </c>
      <c r="T39" s="238">
        <f t="shared" si="12"/>
        <v>12.73</v>
      </c>
      <c r="U39" s="239">
        <f t="shared" si="13"/>
        <v>12.82</v>
      </c>
      <c r="V39" s="238">
        <f t="shared" si="14"/>
        <v>12.91</v>
      </c>
      <c r="W39" s="239">
        <f t="shared" si="15"/>
        <v>13.01</v>
      </c>
      <c r="X39" s="238">
        <f t="shared" si="16"/>
        <v>13.1</v>
      </c>
      <c r="Y39" s="240">
        <f t="shared" si="17"/>
        <v>13.19</v>
      </c>
      <c r="Z39" s="241">
        <f t="shared" si="18"/>
        <v>13.28</v>
      </c>
      <c r="AA39" s="239">
        <f t="shared" si="19"/>
        <v>13.37</v>
      </c>
      <c r="AB39" s="238">
        <f t="shared" si="20"/>
        <v>13.47</v>
      </c>
      <c r="AC39" s="239">
        <f t="shared" si="21"/>
        <v>13.56</v>
      </c>
      <c r="AD39" s="238">
        <f t="shared" si="22"/>
        <v>13.65</v>
      </c>
      <c r="AE39" s="239">
        <f t="shared" si="23"/>
        <v>13.74</v>
      </c>
      <c r="AF39" s="238">
        <f t="shared" si="24"/>
        <v>13.84</v>
      </c>
      <c r="AG39" s="239">
        <f t="shared" si="25"/>
        <v>13.93</v>
      </c>
      <c r="AH39" s="238">
        <f t="shared" si="26"/>
        <v>14.02</v>
      </c>
      <c r="AI39" s="240">
        <f t="shared" si="27"/>
        <v>14.11</v>
      </c>
      <c r="AJ39" s="241">
        <f t="shared" si="28"/>
        <v>14.2</v>
      </c>
      <c r="AK39" s="239">
        <f t="shared" si="29"/>
        <v>14.3</v>
      </c>
      <c r="AL39" s="238">
        <f t="shared" si="30"/>
        <v>14.39</v>
      </c>
      <c r="AM39" s="239">
        <f t="shared" si="31"/>
        <v>14.48</v>
      </c>
      <c r="AN39" s="238">
        <f t="shared" si="32"/>
        <v>14.57</v>
      </c>
      <c r="AO39" s="239">
        <f t="shared" si="33"/>
        <v>14.67</v>
      </c>
      <c r="AP39" s="238">
        <f t="shared" si="34"/>
        <v>14.76</v>
      </c>
      <c r="AQ39" s="239">
        <f t="shared" si="35"/>
        <v>14.85</v>
      </c>
      <c r="AR39" s="238">
        <f t="shared" si="36"/>
        <v>14.94</v>
      </c>
      <c r="AS39" s="240">
        <f t="shared" si="37"/>
        <v>15.04</v>
      </c>
      <c r="AT39" s="241">
        <f t="shared" si="38"/>
        <v>15.13</v>
      </c>
      <c r="AU39" s="239">
        <f t="shared" si="39"/>
        <v>15.22</v>
      </c>
      <c r="AV39" s="242">
        <f t="shared" si="40"/>
        <v>15.31</v>
      </c>
      <c r="AW39" s="239">
        <f t="shared" si="41"/>
        <v>15.4</v>
      </c>
      <c r="AX39" s="238">
        <f t="shared" si="42"/>
        <v>15.5</v>
      </c>
      <c r="AY39" s="239">
        <f t="shared" si="43"/>
        <v>15.59</v>
      </c>
      <c r="AZ39" s="262"/>
      <c r="BA39" s="262"/>
      <c r="BB39" s="262"/>
      <c r="BC39" s="262"/>
      <c r="BD39" s="262"/>
      <c r="BE39" s="263"/>
      <c r="BF39" s="257"/>
      <c r="BG39" s="236">
        <v>3400000</v>
      </c>
      <c r="BH39" s="354"/>
      <c r="BI39" s="257"/>
      <c r="BJ39" s="257"/>
      <c r="BK39" s="257"/>
      <c r="BL39" s="257"/>
      <c r="BM39" s="257"/>
      <c r="BN39" s="257"/>
      <c r="BO39" s="257"/>
      <c r="BP39" s="257"/>
      <c r="BQ39" s="257"/>
      <c r="BR39" s="257"/>
      <c r="BS39" s="257"/>
      <c r="BT39" s="257"/>
      <c r="BU39" s="257"/>
      <c r="BV39" s="257"/>
      <c r="BW39" s="257"/>
      <c r="BX39" s="257"/>
      <c r="BY39" s="257"/>
      <c r="BZ39" s="257"/>
      <c r="CA39" s="257"/>
      <c r="CB39" s="257"/>
      <c r="CC39" s="257"/>
      <c r="CD39" s="257"/>
      <c r="CE39" s="257"/>
      <c r="CF39" s="257"/>
      <c r="CG39" s="257"/>
      <c r="CH39" s="257"/>
      <c r="CI39" s="257"/>
      <c r="CJ39" s="257"/>
      <c r="CK39" s="257"/>
      <c r="CL39" s="257"/>
      <c r="CM39" s="257"/>
      <c r="CN39" s="257"/>
      <c r="CO39" s="257"/>
      <c r="CP39" s="257"/>
      <c r="CQ39" s="257"/>
      <c r="CR39" s="257"/>
      <c r="CS39" s="257"/>
      <c r="CT39" s="257"/>
      <c r="CU39" s="257"/>
      <c r="CV39" s="257"/>
      <c r="CW39" s="257"/>
      <c r="CX39" s="257"/>
      <c r="CY39" s="257"/>
      <c r="CZ39" s="257"/>
      <c r="DA39" s="257"/>
      <c r="DB39" s="257"/>
      <c r="DC39" s="257"/>
      <c r="DD39" s="257"/>
      <c r="DE39" s="257"/>
      <c r="DF39" s="257"/>
      <c r="DG39" s="257"/>
      <c r="DH39" s="257"/>
      <c r="DI39" s="257"/>
      <c r="DJ39" s="257"/>
      <c r="DK39" s="257"/>
      <c r="DL39" s="257"/>
      <c r="DM39" s="257"/>
      <c r="DN39" s="257"/>
      <c r="DO39" s="257"/>
      <c r="DP39" s="257"/>
      <c r="DQ39" s="257"/>
      <c r="DR39" s="257"/>
      <c r="DS39" s="257"/>
      <c r="DT39" s="257"/>
      <c r="DU39" s="257"/>
      <c r="DV39" s="257"/>
      <c r="DW39" s="257"/>
      <c r="DX39" s="257"/>
      <c r="DY39" s="257"/>
      <c r="DZ39" s="257"/>
      <c r="EA39" s="257"/>
      <c r="EB39" s="257"/>
      <c r="EC39" s="257"/>
      <c r="ED39" s="257"/>
      <c r="EE39" s="257"/>
      <c r="EF39" s="257"/>
      <c r="EG39" s="257"/>
      <c r="EH39" s="257"/>
      <c r="EI39" s="257"/>
      <c r="EJ39" s="257"/>
      <c r="EK39" s="257"/>
      <c r="EL39" s="257"/>
      <c r="EM39" s="257"/>
      <c r="EN39" s="257"/>
      <c r="EO39" s="257"/>
      <c r="EP39" s="257"/>
      <c r="EQ39" s="257"/>
      <c r="ER39" s="257"/>
      <c r="ES39" s="257"/>
      <c r="ET39" s="257"/>
      <c r="EU39" s="257"/>
      <c r="EV39" s="257"/>
      <c r="EW39" s="257"/>
      <c r="EX39" s="257"/>
      <c r="EY39" s="257"/>
      <c r="EZ39" s="257"/>
      <c r="FA39" s="257"/>
      <c r="FB39" s="257"/>
      <c r="FC39" s="257"/>
      <c r="FD39" s="257"/>
      <c r="FE39" s="257"/>
      <c r="FF39" s="257"/>
      <c r="FG39" s="257"/>
      <c r="FH39" s="257"/>
      <c r="FI39" s="257"/>
      <c r="FJ39" s="257"/>
      <c r="FK39" s="257"/>
      <c r="FL39" s="257"/>
      <c r="FM39" s="257"/>
      <c r="FN39" s="257"/>
      <c r="FO39" s="257"/>
      <c r="FP39" s="257"/>
      <c r="FQ39" s="257"/>
      <c r="FR39" s="257"/>
      <c r="FS39" s="257"/>
      <c r="FT39" s="257"/>
      <c r="FU39" s="257"/>
      <c r="FV39" s="257"/>
      <c r="FW39" s="257"/>
      <c r="FX39" s="257"/>
      <c r="FY39" s="257"/>
      <c r="FZ39" s="257"/>
      <c r="GA39" s="257"/>
      <c r="GB39" s="257"/>
      <c r="GC39" s="257"/>
      <c r="GD39" s="257"/>
      <c r="GE39" s="257"/>
      <c r="GF39" s="257"/>
      <c r="GG39" s="257"/>
      <c r="GH39" s="257"/>
      <c r="GI39" s="257"/>
      <c r="GJ39" s="257"/>
      <c r="GK39" s="257"/>
      <c r="GL39" s="257"/>
      <c r="GM39" s="257"/>
      <c r="GN39" s="257"/>
      <c r="GO39" s="257"/>
      <c r="GP39" s="257"/>
      <c r="GQ39" s="257"/>
      <c r="GR39" s="257"/>
      <c r="GS39" s="257"/>
      <c r="GT39" s="257"/>
      <c r="GU39" s="257"/>
      <c r="GV39" s="257"/>
      <c r="GW39" s="257"/>
      <c r="GX39" s="257"/>
      <c r="GY39" s="257"/>
      <c r="GZ39" s="257"/>
      <c r="HA39" s="257"/>
      <c r="HB39" s="257"/>
      <c r="HC39" s="257"/>
      <c r="HD39" s="257"/>
      <c r="HE39" s="257"/>
      <c r="HF39" s="257"/>
      <c r="HG39" s="257"/>
      <c r="HH39" s="257"/>
      <c r="HI39" s="257"/>
      <c r="HJ39" s="257"/>
      <c r="HK39" s="257"/>
      <c r="HL39" s="257"/>
      <c r="HM39" s="257"/>
      <c r="HN39" s="257"/>
      <c r="HO39" s="257"/>
      <c r="HP39" s="257"/>
      <c r="HQ39" s="257"/>
      <c r="HR39" s="257"/>
      <c r="HS39" s="257"/>
      <c r="HT39" s="257"/>
      <c r="HU39" s="257"/>
      <c r="HV39" s="257"/>
      <c r="HW39" s="257"/>
      <c r="HX39" s="257"/>
      <c r="HY39" s="257"/>
      <c r="HZ39" s="257"/>
      <c r="IA39" s="257"/>
      <c r="IB39" s="257"/>
      <c r="IC39" s="257"/>
      <c r="ID39" s="257"/>
      <c r="IE39" s="257"/>
      <c r="IF39" s="257"/>
      <c r="IG39" s="257"/>
      <c r="IH39" s="257"/>
      <c r="II39" s="257"/>
      <c r="IJ39" s="257"/>
      <c r="IK39" s="257"/>
      <c r="IL39" s="257"/>
      <c r="IM39" s="257"/>
      <c r="IN39" s="257"/>
      <c r="IO39" s="257"/>
      <c r="IP39" s="257"/>
      <c r="IQ39" s="257"/>
      <c r="IR39" s="257"/>
      <c r="IS39" s="257"/>
      <c r="IT39" s="257"/>
      <c r="IU39" s="257"/>
      <c r="IV39" s="257"/>
    </row>
    <row r="40" spans="1:256" ht="15" x14ac:dyDescent="0.25">
      <c r="A40" s="200">
        <v>57</v>
      </c>
      <c r="B40" s="201">
        <f t="shared" si="44"/>
        <v>1.288</v>
      </c>
      <c r="C40" s="202">
        <v>8.0000000000000002E-3</v>
      </c>
      <c r="D40" s="203"/>
      <c r="E40" s="354"/>
      <c r="F40" s="245">
        <v>3500000</v>
      </c>
      <c r="G40" s="237">
        <f t="shared" si="45"/>
        <v>11.48</v>
      </c>
      <c r="H40" s="238">
        <f t="shared" si="0"/>
        <v>11.57</v>
      </c>
      <c r="I40" s="239">
        <f t="shared" si="1"/>
        <v>11.76</v>
      </c>
      <c r="J40" s="238">
        <f t="shared" si="2"/>
        <v>11.76</v>
      </c>
      <c r="K40" s="239">
        <f t="shared" si="3"/>
        <v>11.85</v>
      </c>
      <c r="L40" s="238">
        <f t="shared" si="4"/>
        <v>11.94</v>
      </c>
      <c r="M40" s="239">
        <f t="shared" si="5"/>
        <v>12.03</v>
      </c>
      <c r="N40" s="238">
        <f t="shared" si="6"/>
        <v>12.12</v>
      </c>
      <c r="O40" s="240">
        <f t="shared" si="7"/>
        <v>12.31</v>
      </c>
      <c r="P40" s="241">
        <f t="shared" si="8"/>
        <v>12.31</v>
      </c>
      <c r="Q40" s="239">
        <f t="shared" si="9"/>
        <v>12.4</v>
      </c>
      <c r="R40" s="238">
        <f t="shared" si="10"/>
        <v>12.49</v>
      </c>
      <c r="S40" s="239">
        <f t="shared" si="11"/>
        <v>12.58</v>
      </c>
      <c r="T40" s="238">
        <f t="shared" si="12"/>
        <v>12.67</v>
      </c>
      <c r="U40" s="239">
        <f t="shared" si="13"/>
        <v>12.77</v>
      </c>
      <c r="V40" s="238">
        <f t="shared" si="14"/>
        <v>12.86</v>
      </c>
      <c r="W40" s="239">
        <f t="shared" si="15"/>
        <v>12.95</v>
      </c>
      <c r="X40" s="238">
        <f t="shared" si="16"/>
        <v>13.04</v>
      </c>
      <c r="Y40" s="240">
        <f t="shared" si="17"/>
        <v>13.13</v>
      </c>
      <c r="Z40" s="241">
        <f t="shared" si="18"/>
        <v>13.22</v>
      </c>
      <c r="AA40" s="239">
        <f t="shared" si="19"/>
        <v>13.32</v>
      </c>
      <c r="AB40" s="238">
        <f t="shared" si="20"/>
        <v>13.41</v>
      </c>
      <c r="AC40" s="239">
        <f t="shared" si="21"/>
        <v>13.5</v>
      </c>
      <c r="AD40" s="238">
        <f t="shared" si="22"/>
        <v>13.59</v>
      </c>
      <c r="AE40" s="239">
        <f t="shared" si="23"/>
        <v>13.68</v>
      </c>
      <c r="AF40" s="238">
        <f t="shared" si="24"/>
        <v>13.78</v>
      </c>
      <c r="AG40" s="239">
        <f t="shared" si="25"/>
        <v>13.87</v>
      </c>
      <c r="AH40" s="238">
        <f t="shared" si="26"/>
        <v>13.96</v>
      </c>
      <c r="AI40" s="240">
        <f t="shared" si="27"/>
        <v>14.05</v>
      </c>
      <c r="AJ40" s="241">
        <f t="shared" si="28"/>
        <v>14.14</v>
      </c>
      <c r="AK40" s="239">
        <f t="shared" si="29"/>
        <v>14.24</v>
      </c>
      <c r="AL40" s="238">
        <f t="shared" si="30"/>
        <v>14.33</v>
      </c>
      <c r="AM40" s="239">
        <f t="shared" si="31"/>
        <v>14.42</v>
      </c>
      <c r="AN40" s="238">
        <f t="shared" si="32"/>
        <v>14.51</v>
      </c>
      <c r="AO40" s="239">
        <f t="shared" si="33"/>
        <v>14.6</v>
      </c>
      <c r="AP40" s="238">
        <f t="shared" si="34"/>
        <v>14.69</v>
      </c>
      <c r="AQ40" s="239">
        <f t="shared" si="35"/>
        <v>14.79</v>
      </c>
      <c r="AR40" s="238">
        <f t="shared" si="36"/>
        <v>14.88</v>
      </c>
      <c r="AS40" s="240">
        <f t="shared" si="37"/>
        <v>14.97</v>
      </c>
      <c r="AT40" s="241">
        <f t="shared" si="38"/>
        <v>15.06</v>
      </c>
      <c r="AU40" s="239">
        <f t="shared" si="39"/>
        <v>15.15</v>
      </c>
      <c r="AV40" s="242">
        <f t="shared" si="40"/>
        <v>15.25</v>
      </c>
      <c r="AW40" s="239">
        <f t="shared" si="41"/>
        <v>15.34</v>
      </c>
      <c r="AX40" s="238">
        <f t="shared" si="42"/>
        <v>15.43</v>
      </c>
      <c r="AY40" s="239">
        <f t="shared" si="43"/>
        <v>15.52</v>
      </c>
      <c r="AZ40" s="262"/>
      <c r="BA40" s="262"/>
      <c r="BB40" s="262"/>
      <c r="BC40" s="262"/>
      <c r="BD40" s="262"/>
      <c r="BE40" s="263"/>
      <c r="BF40" s="257"/>
      <c r="BG40" s="245">
        <v>3500000</v>
      </c>
      <c r="BH40" s="354"/>
      <c r="BI40" s="257"/>
      <c r="BJ40" s="257"/>
      <c r="BK40" s="257"/>
      <c r="BL40" s="257"/>
      <c r="BM40" s="257"/>
      <c r="BN40" s="257"/>
      <c r="BO40" s="257"/>
      <c r="BP40" s="257"/>
      <c r="BQ40" s="257"/>
      <c r="BR40" s="257"/>
      <c r="BS40" s="257"/>
      <c r="BT40" s="257"/>
      <c r="BU40" s="257"/>
      <c r="BV40" s="257"/>
      <c r="BW40" s="257"/>
      <c r="BX40" s="257"/>
      <c r="BY40" s="257"/>
      <c r="BZ40" s="257"/>
      <c r="CA40" s="257"/>
      <c r="CB40" s="257"/>
      <c r="CC40" s="257"/>
      <c r="CD40" s="257"/>
      <c r="CE40" s="257"/>
      <c r="CF40" s="257"/>
      <c r="CG40" s="257"/>
      <c r="CH40" s="257"/>
      <c r="CI40" s="257"/>
      <c r="CJ40" s="257"/>
      <c r="CK40" s="257"/>
      <c r="CL40" s="257"/>
      <c r="CM40" s="257"/>
      <c r="CN40" s="257"/>
      <c r="CO40" s="257"/>
      <c r="CP40" s="257"/>
      <c r="CQ40" s="257"/>
      <c r="CR40" s="257"/>
      <c r="CS40" s="257"/>
      <c r="CT40" s="257"/>
      <c r="CU40" s="257"/>
      <c r="CV40" s="257"/>
      <c r="CW40" s="257"/>
      <c r="CX40" s="257"/>
      <c r="CY40" s="257"/>
      <c r="CZ40" s="257"/>
      <c r="DA40" s="257"/>
      <c r="DB40" s="257"/>
      <c r="DC40" s="257"/>
      <c r="DD40" s="257"/>
      <c r="DE40" s="257"/>
      <c r="DF40" s="257"/>
      <c r="DG40" s="257"/>
      <c r="DH40" s="257"/>
      <c r="DI40" s="257"/>
      <c r="DJ40" s="257"/>
      <c r="DK40" s="257"/>
      <c r="DL40" s="257"/>
      <c r="DM40" s="257"/>
      <c r="DN40" s="257"/>
      <c r="DO40" s="257"/>
      <c r="DP40" s="257"/>
      <c r="DQ40" s="257"/>
      <c r="DR40" s="257"/>
      <c r="DS40" s="257"/>
      <c r="DT40" s="257"/>
      <c r="DU40" s="257"/>
      <c r="DV40" s="257"/>
      <c r="DW40" s="257"/>
      <c r="DX40" s="257"/>
      <c r="DY40" s="257"/>
      <c r="DZ40" s="257"/>
      <c r="EA40" s="257"/>
      <c r="EB40" s="257"/>
      <c r="EC40" s="257"/>
      <c r="ED40" s="257"/>
      <c r="EE40" s="257"/>
      <c r="EF40" s="257"/>
      <c r="EG40" s="257"/>
      <c r="EH40" s="257"/>
      <c r="EI40" s="257"/>
      <c r="EJ40" s="257"/>
      <c r="EK40" s="257"/>
      <c r="EL40" s="257"/>
      <c r="EM40" s="257"/>
      <c r="EN40" s="257"/>
      <c r="EO40" s="257"/>
      <c r="EP40" s="257"/>
      <c r="EQ40" s="257"/>
      <c r="ER40" s="257"/>
      <c r="ES40" s="257"/>
      <c r="ET40" s="257"/>
      <c r="EU40" s="257"/>
      <c r="EV40" s="257"/>
      <c r="EW40" s="257"/>
      <c r="EX40" s="257"/>
      <c r="EY40" s="257"/>
      <c r="EZ40" s="257"/>
      <c r="FA40" s="257"/>
      <c r="FB40" s="257"/>
      <c r="FC40" s="257"/>
      <c r="FD40" s="257"/>
      <c r="FE40" s="257"/>
      <c r="FF40" s="257"/>
      <c r="FG40" s="257"/>
      <c r="FH40" s="257"/>
      <c r="FI40" s="257"/>
      <c r="FJ40" s="257"/>
      <c r="FK40" s="257"/>
      <c r="FL40" s="257"/>
      <c r="FM40" s="257"/>
      <c r="FN40" s="257"/>
      <c r="FO40" s="257"/>
      <c r="FP40" s="257"/>
      <c r="FQ40" s="257"/>
      <c r="FR40" s="257"/>
      <c r="FS40" s="257"/>
      <c r="FT40" s="257"/>
      <c r="FU40" s="257"/>
      <c r="FV40" s="257"/>
      <c r="FW40" s="257"/>
      <c r="FX40" s="257"/>
      <c r="FY40" s="257"/>
      <c r="FZ40" s="257"/>
      <c r="GA40" s="257"/>
      <c r="GB40" s="257"/>
      <c r="GC40" s="257"/>
      <c r="GD40" s="257"/>
      <c r="GE40" s="257"/>
      <c r="GF40" s="257"/>
      <c r="GG40" s="257"/>
      <c r="GH40" s="257"/>
      <c r="GI40" s="257"/>
      <c r="GJ40" s="257"/>
      <c r="GK40" s="257"/>
      <c r="GL40" s="257"/>
      <c r="GM40" s="257"/>
      <c r="GN40" s="257"/>
      <c r="GO40" s="257"/>
      <c r="GP40" s="257"/>
      <c r="GQ40" s="257"/>
      <c r="GR40" s="257"/>
      <c r="GS40" s="257"/>
      <c r="GT40" s="257"/>
      <c r="GU40" s="257"/>
      <c r="GV40" s="257"/>
      <c r="GW40" s="257"/>
      <c r="GX40" s="257"/>
      <c r="GY40" s="257"/>
      <c r="GZ40" s="257"/>
      <c r="HA40" s="257"/>
      <c r="HB40" s="257"/>
      <c r="HC40" s="257"/>
      <c r="HD40" s="257"/>
      <c r="HE40" s="257"/>
      <c r="HF40" s="257"/>
      <c r="HG40" s="257"/>
      <c r="HH40" s="257"/>
      <c r="HI40" s="257"/>
      <c r="HJ40" s="257"/>
      <c r="HK40" s="257"/>
      <c r="HL40" s="257"/>
      <c r="HM40" s="257"/>
      <c r="HN40" s="257"/>
      <c r="HO40" s="257"/>
      <c r="HP40" s="257"/>
      <c r="HQ40" s="257"/>
      <c r="HR40" s="257"/>
      <c r="HS40" s="257"/>
      <c r="HT40" s="257"/>
      <c r="HU40" s="257"/>
      <c r="HV40" s="257"/>
      <c r="HW40" s="257"/>
      <c r="HX40" s="257"/>
      <c r="HY40" s="257"/>
      <c r="HZ40" s="257"/>
      <c r="IA40" s="257"/>
      <c r="IB40" s="257"/>
      <c r="IC40" s="257"/>
      <c r="ID40" s="257"/>
      <c r="IE40" s="257"/>
      <c r="IF40" s="257"/>
      <c r="IG40" s="257"/>
      <c r="IH40" s="257"/>
      <c r="II40" s="257"/>
      <c r="IJ40" s="257"/>
      <c r="IK40" s="257"/>
      <c r="IL40" s="257"/>
      <c r="IM40" s="257"/>
      <c r="IN40" s="257"/>
      <c r="IO40" s="257"/>
      <c r="IP40" s="257"/>
      <c r="IQ40" s="257"/>
      <c r="IR40" s="257"/>
      <c r="IS40" s="257"/>
      <c r="IT40" s="257"/>
      <c r="IU40" s="257"/>
      <c r="IV40" s="257"/>
    </row>
    <row r="41" spans="1:256" ht="15" x14ac:dyDescent="0.25">
      <c r="A41" s="214">
        <v>58</v>
      </c>
      <c r="B41" s="215">
        <f t="shared" si="44"/>
        <v>1.296</v>
      </c>
      <c r="C41" s="202">
        <v>8.0000000000000002E-3</v>
      </c>
      <c r="D41" s="203"/>
      <c r="E41" s="354"/>
      <c r="F41" s="236">
        <v>3600000</v>
      </c>
      <c r="G41" s="237">
        <f t="shared" si="45"/>
        <v>11.43</v>
      </c>
      <c r="H41" s="238">
        <f t="shared" si="0"/>
        <v>11.52</v>
      </c>
      <c r="I41" s="239">
        <f t="shared" si="1"/>
        <v>11.7</v>
      </c>
      <c r="J41" s="238">
        <f t="shared" si="2"/>
        <v>11.7</v>
      </c>
      <c r="K41" s="239">
        <f t="shared" si="3"/>
        <v>11.8</v>
      </c>
      <c r="L41" s="238">
        <f t="shared" si="4"/>
        <v>11.89</v>
      </c>
      <c r="M41" s="239">
        <f t="shared" si="5"/>
        <v>11.98</v>
      </c>
      <c r="N41" s="238">
        <f t="shared" si="6"/>
        <v>12.07</v>
      </c>
      <c r="O41" s="240">
        <f t="shared" si="7"/>
        <v>12.26</v>
      </c>
      <c r="P41" s="241">
        <f t="shared" si="8"/>
        <v>12.25</v>
      </c>
      <c r="Q41" s="239">
        <f t="shared" si="9"/>
        <v>12.34</v>
      </c>
      <c r="R41" s="238">
        <f t="shared" si="10"/>
        <v>12.44</v>
      </c>
      <c r="S41" s="239">
        <f t="shared" si="11"/>
        <v>12.53</v>
      </c>
      <c r="T41" s="238">
        <f t="shared" si="12"/>
        <v>12.62</v>
      </c>
      <c r="U41" s="239">
        <f t="shared" si="13"/>
        <v>12.71</v>
      </c>
      <c r="V41" s="238">
        <f t="shared" si="14"/>
        <v>12.8</v>
      </c>
      <c r="W41" s="239">
        <f t="shared" si="15"/>
        <v>12.89</v>
      </c>
      <c r="X41" s="238">
        <f t="shared" si="16"/>
        <v>12.98</v>
      </c>
      <c r="Y41" s="240">
        <f t="shared" si="17"/>
        <v>13.08</v>
      </c>
      <c r="Z41" s="241">
        <f t="shared" si="18"/>
        <v>13.17</v>
      </c>
      <c r="AA41" s="239">
        <f t="shared" si="19"/>
        <v>13.26</v>
      </c>
      <c r="AB41" s="238">
        <f t="shared" si="20"/>
        <v>13.35</v>
      </c>
      <c r="AC41" s="239">
        <f t="shared" si="21"/>
        <v>13.44</v>
      </c>
      <c r="AD41" s="238">
        <f t="shared" si="22"/>
        <v>13.53</v>
      </c>
      <c r="AE41" s="239">
        <f t="shared" si="23"/>
        <v>13.62</v>
      </c>
      <c r="AF41" s="238">
        <f t="shared" si="24"/>
        <v>13.72</v>
      </c>
      <c r="AG41" s="239">
        <f t="shared" si="25"/>
        <v>13.81</v>
      </c>
      <c r="AH41" s="238">
        <f t="shared" si="26"/>
        <v>13.9</v>
      </c>
      <c r="AI41" s="240">
        <f t="shared" si="27"/>
        <v>13.99</v>
      </c>
      <c r="AJ41" s="241">
        <f t="shared" si="28"/>
        <v>14.08</v>
      </c>
      <c r="AK41" s="239">
        <f t="shared" si="29"/>
        <v>14.17</v>
      </c>
      <c r="AL41" s="238">
        <f t="shared" si="30"/>
        <v>14.26</v>
      </c>
      <c r="AM41" s="239">
        <f t="shared" si="31"/>
        <v>14.36</v>
      </c>
      <c r="AN41" s="238">
        <f t="shared" si="32"/>
        <v>14.45</v>
      </c>
      <c r="AO41" s="239">
        <f t="shared" si="33"/>
        <v>14.54</v>
      </c>
      <c r="AP41" s="238">
        <f t="shared" si="34"/>
        <v>14.63</v>
      </c>
      <c r="AQ41" s="239">
        <f t="shared" si="35"/>
        <v>14.72</v>
      </c>
      <c r="AR41" s="238">
        <f t="shared" si="36"/>
        <v>14.81</v>
      </c>
      <c r="AS41" s="240">
        <f t="shared" si="37"/>
        <v>14.9</v>
      </c>
      <c r="AT41" s="241">
        <f t="shared" si="38"/>
        <v>15</v>
      </c>
      <c r="AU41" s="239">
        <f t="shared" si="39"/>
        <v>15.09</v>
      </c>
      <c r="AV41" s="242">
        <f t="shared" si="40"/>
        <v>15.18</v>
      </c>
      <c r="AW41" s="239">
        <f t="shared" si="41"/>
        <v>15.27</v>
      </c>
      <c r="AX41" s="238">
        <f t="shared" si="42"/>
        <v>15.36</v>
      </c>
      <c r="AY41" s="239">
        <f t="shared" si="43"/>
        <v>15.45</v>
      </c>
      <c r="AZ41" s="262"/>
      <c r="BA41" s="262"/>
      <c r="BB41" s="262"/>
      <c r="BC41" s="262"/>
      <c r="BD41" s="262"/>
      <c r="BE41" s="263"/>
      <c r="BF41" s="257"/>
      <c r="BG41" s="236">
        <v>3600000</v>
      </c>
      <c r="BH41" s="354"/>
      <c r="BI41" s="257"/>
      <c r="BJ41" s="257"/>
      <c r="BK41" s="257"/>
      <c r="BL41" s="257"/>
      <c r="BM41" s="257"/>
      <c r="BN41" s="257"/>
      <c r="BO41" s="257"/>
      <c r="BP41" s="257"/>
      <c r="BQ41" s="257"/>
      <c r="BR41" s="257"/>
      <c r="BS41" s="257"/>
      <c r="BT41" s="257"/>
      <c r="BU41" s="257"/>
      <c r="BV41" s="257"/>
      <c r="BW41" s="257"/>
      <c r="BX41" s="257"/>
      <c r="BY41" s="257"/>
      <c r="BZ41" s="257"/>
      <c r="CA41" s="257"/>
      <c r="CB41" s="257"/>
      <c r="CC41" s="257"/>
      <c r="CD41" s="257"/>
      <c r="CE41" s="257"/>
      <c r="CF41" s="257"/>
      <c r="CG41" s="257"/>
      <c r="CH41" s="257"/>
      <c r="CI41" s="257"/>
      <c r="CJ41" s="257"/>
      <c r="CK41" s="257"/>
      <c r="CL41" s="257"/>
      <c r="CM41" s="257"/>
      <c r="CN41" s="257"/>
      <c r="CO41" s="257"/>
      <c r="CP41" s="257"/>
      <c r="CQ41" s="257"/>
      <c r="CR41" s="257"/>
      <c r="CS41" s="257"/>
      <c r="CT41" s="257"/>
      <c r="CU41" s="257"/>
      <c r="CV41" s="257"/>
      <c r="CW41" s="257"/>
      <c r="CX41" s="257"/>
      <c r="CY41" s="257"/>
      <c r="CZ41" s="257"/>
      <c r="DA41" s="257"/>
      <c r="DB41" s="257"/>
      <c r="DC41" s="257"/>
      <c r="DD41" s="257"/>
      <c r="DE41" s="257"/>
      <c r="DF41" s="257"/>
      <c r="DG41" s="257"/>
      <c r="DH41" s="257"/>
      <c r="DI41" s="257"/>
      <c r="DJ41" s="257"/>
      <c r="DK41" s="257"/>
      <c r="DL41" s="257"/>
      <c r="DM41" s="257"/>
      <c r="DN41" s="257"/>
      <c r="DO41" s="257"/>
      <c r="DP41" s="257"/>
      <c r="DQ41" s="257"/>
      <c r="DR41" s="257"/>
      <c r="DS41" s="257"/>
      <c r="DT41" s="257"/>
      <c r="DU41" s="257"/>
      <c r="DV41" s="257"/>
      <c r="DW41" s="257"/>
      <c r="DX41" s="257"/>
      <c r="DY41" s="257"/>
      <c r="DZ41" s="257"/>
      <c r="EA41" s="257"/>
      <c r="EB41" s="257"/>
      <c r="EC41" s="257"/>
      <c r="ED41" s="257"/>
      <c r="EE41" s="257"/>
      <c r="EF41" s="257"/>
      <c r="EG41" s="257"/>
      <c r="EH41" s="257"/>
      <c r="EI41" s="257"/>
      <c r="EJ41" s="257"/>
      <c r="EK41" s="257"/>
      <c r="EL41" s="257"/>
      <c r="EM41" s="257"/>
      <c r="EN41" s="257"/>
      <c r="EO41" s="257"/>
      <c r="EP41" s="257"/>
      <c r="EQ41" s="257"/>
      <c r="ER41" s="257"/>
      <c r="ES41" s="257"/>
      <c r="ET41" s="257"/>
      <c r="EU41" s="257"/>
      <c r="EV41" s="257"/>
      <c r="EW41" s="257"/>
      <c r="EX41" s="257"/>
      <c r="EY41" s="257"/>
      <c r="EZ41" s="257"/>
      <c r="FA41" s="257"/>
      <c r="FB41" s="257"/>
      <c r="FC41" s="257"/>
      <c r="FD41" s="257"/>
      <c r="FE41" s="257"/>
      <c r="FF41" s="257"/>
      <c r="FG41" s="257"/>
      <c r="FH41" s="257"/>
      <c r="FI41" s="257"/>
      <c r="FJ41" s="257"/>
      <c r="FK41" s="257"/>
      <c r="FL41" s="257"/>
      <c r="FM41" s="257"/>
      <c r="FN41" s="257"/>
      <c r="FO41" s="257"/>
      <c r="FP41" s="257"/>
      <c r="FQ41" s="257"/>
      <c r="FR41" s="257"/>
      <c r="FS41" s="257"/>
      <c r="FT41" s="257"/>
      <c r="FU41" s="257"/>
      <c r="FV41" s="257"/>
      <c r="FW41" s="257"/>
      <c r="FX41" s="257"/>
      <c r="FY41" s="257"/>
      <c r="FZ41" s="257"/>
      <c r="GA41" s="257"/>
      <c r="GB41" s="257"/>
      <c r="GC41" s="257"/>
      <c r="GD41" s="257"/>
      <c r="GE41" s="257"/>
      <c r="GF41" s="257"/>
      <c r="GG41" s="257"/>
      <c r="GH41" s="257"/>
      <c r="GI41" s="257"/>
      <c r="GJ41" s="257"/>
      <c r="GK41" s="257"/>
      <c r="GL41" s="257"/>
      <c r="GM41" s="257"/>
      <c r="GN41" s="257"/>
      <c r="GO41" s="257"/>
      <c r="GP41" s="257"/>
      <c r="GQ41" s="257"/>
      <c r="GR41" s="257"/>
      <c r="GS41" s="257"/>
      <c r="GT41" s="257"/>
      <c r="GU41" s="257"/>
      <c r="GV41" s="257"/>
      <c r="GW41" s="257"/>
      <c r="GX41" s="257"/>
      <c r="GY41" s="257"/>
      <c r="GZ41" s="257"/>
      <c r="HA41" s="257"/>
      <c r="HB41" s="257"/>
      <c r="HC41" s="257"/>
      <c r="HD41" s="257"/>
      <c r="HE41" s="257"/>
      <c r="HF41" s="257"/>
      <c r="HG41" s="257"/>
      <c r="HH41" s="257"/>
      <c r="HI41" s="257"/>
      <c r="HJ41" s="257"/>
      <c r="HK41" s="257"/>
      <c r="HL41" s="257"/>
      <c r="HM41" s="257"/>
      <c r="HN41" s="257"/>
      <c r="HO41" s="257"/>
      <c r="HP41" s="257"/>
      <c r="HQ41" s="257"/>
      <c r="HR41" s="257"/>
      <c r="HS41" s="257"/>
      <c r="HT41" s="257"/>
      <c r="HU41" s="257"/>
      <c r="HV41" s="257"/>
      <c r="HW41" s="257"/>
      <c r="HX41" s="257"/>
      <c r="HY41" s="257"/>
      <c r="HZ41" s="257"/>
      <c r="IA41" s="257"/>
      <c r="IB41" s="257"/>
      <c r="IC41" s="257"/>
      <c r="ID41" s="257"/>
      <c r="IE41" s="257"/>
      <c r="IF41" s="257"/>
      <c r="IG41" s="257"/>
      <c r="IH41" s="257"/>
      <c r="II41" s="257"/>
      <c r="IJ41" s="257"/>
      <c r="IK41" s="257"/>
      <c r="IL41" s="257"/>
      <c r="IM41" s="257"/>
      <c r="IN41" s="257"/>
      <c r="IO41" s="257"/>
      <c r="IP41" s="257"/>
      <c r="IQ41" s="257"/>
      <c r="IR41" s="257"/>
      <c r="IS41" s="257"/>
      <c r="IT41" s="257"/>
      <c r="IU41" s="257"/>
      <c r="IV41" s="257"/>
    </row>
    <row r="42" spans="1:256" ht="15" x14ac:dyDescent="0.25">
      <c r="A42" s="200">
        <v>59</v>
      </c>
      <c r="B42" s="201">
        <f t="shared" si="44"/>
        <v>1.304</v>
      </c>
      <c r="C42" s="202">
        <v>8.0000000000000002E-3</v>
      </c>
      <c r="D42" s="203"/>
      <c r="E42" s="354"/>
      <c r="F42" s="236">
        <v>3700000</v>
      </c>
      <c r="G42" s="237">
        <f t="shared" si="45"/>
        <v>11.38</v>
      </c>
      <c r="H42" s="238">
        <f t="shared" si="0"/>
        <v>11.47</v>
      </c>
      <c r="I42" s="239">
        <f t="shared" si="1"/>
        <v>11.65</v>
      </c>
      <c r="J42" s="238">
        <f t="shared" si="2"/>
        <v>11.65</v>
      </c>
      <c r="K42" s="239">
        <f t="shared" si="3"/>
        <v>11.74</v>
      </c>
      <c r="L42" s="238">
        <f t="shared" si="4"/>
        <v>11.84</v>
      </c>
      <c r="M42" s="239">
        <f t="shared" si="5"/>
        <v>11.93</v>
      </c>
      <c r="N42" s="238">
        <f t="shared" si="6"/>
        <v>12.02</v>
      </c>
      <c r="O42" s="240">
        <f t="shared" si="7"/>
        <v>12.2</v>
      </c>
      <c r="P42" s="241">
        <f t="shared" si="8"/>
        <v>12.2</v>
      </c>
      <c r="Q42" s="239">
        <f t="shared" si="9"/>
        <v>12.29</v>
      </c>
      <c r="R42" s="238">
        <f t="shared" si="10"/>
        <v>12.38</v>
      </c>
      <c r="S42" s="239">
        <f t="shared" si="11"/>
        <v>12.47</v>
      </c>
      <c r="T42" s="238">
        <f t="shared" si="12"/>
        <v>12.56</v>
      </c>
      <c r="U42" s="239">
        <f t="shared" si="13"/>
        <v>12.65</v>
      </c>
      <c r="V42" s="238">
        <f t="shared" si="14"/>
        <v>12.75</v>
      </c>
      <c r="W42" s="239">
        <f t="shared" si="15"/>
        <v>12.84</v>
      </c>
      <c r="X42" s="238">
        <f t="shared" si="16"/>
        <v>12.93</v>
      </c>
      <c r="Y42" s="240">
        <f t="shared" si="17"/>
        <v>13.02</v>
      </c>
      <c r="Z42" s="241">
        <f t="shared" si="18"/>
        <v>13.11</v>
      </c>
      <c r="AA42" s="239">
        <f t="shared" si="19"/>
        <v>13.2</v>
      </c>
      <c r="AB42" s="238">
        <f t="shared" si="20"/>
        <v>13.29</v>
      </c>
      <c r="AC42" s="239">
        <f t="shared" si="21"/>
        <v>13.38</v>
      </c>
      <c r="AD42" s="238">
        <f t="shared" si="22"/>
        <v>13.47</v>
      </c>
      <c r="AE42" s="239">
        <f t="shared" si="23"/>
        <v>13.56</v>
      </c>
      <c r="AF42" s="238">
        <f t="shared" si="24"/>
        <v>13.66</v>
      </c>
      <c r="AG42" s="239">
        <f t="shared" si="25"/>
        <v>13.75</v>
      </c>
      <c r="AH42" s="238">
        <f t="shared" si="26"/>
        <v>13.84</v>
      </c>
      <c r="AI42" s="240">
        <f t="shared" si="27"/>
        <v>13.93</v>
      </c>
      <c r="AJ42" s="241">
        <f t="shared" si="28"/>
        <v>14.02</v>
      </c>
      <c r="AK42" s="239">
        <f t="shared" si="29"/>
        <v>14.11</v>
      </c>
      <c r="AL42" s="238">
        <f t="shared" si="30"/>
        <v>14.2</v>
      </c>
      <c r="AM42" s="239">
        <f t="shared" si="31"/>
        <v>14.29</v>
      </c>
      <c r="AN42" s="238">
        <f t="shared" si="32"/>
        <v>14.38</v>
      </c>
      <c r="AO42" s="239">
        <f t="shared" si="33"/>
        <v>14.48</v>
      </c>
      <c r="AP42" s="238">
        <f t="shared" si="34"/>
        <v>14.57</v>
      </c>
      <c r="AQ42" s="239">
        <f t="shared" si="35"/>
        <v>14.66</v>
      </c>
      <c r="AR42" s="238">
        <f t="shared" si="36"/>
        <v>14.75</v>
      </c>
      <c r="AS42" s="240">
        <f t="shared" si="37"/>
        <v>14.84</v>
      </c>
      <c r="AT42" s="241">
        <f t="shared" si="38"/>
        <v>14.93</v>
      </c>
      <c r="AU42" s="239">
        <f t="shared" si="39"/>
        <v>15.02</v>
      </c>
      <c r="AV42" s="242">
        <f t="shared" si="40"/>
        <v>15.11</v>
      </c>
      <c r="AW42" s="239">
        <f t="shared" si="41"/>
        <v>15.2</v>
      </c>
      <c r="AX42" s="238">
        <f t="shared" si="42"/>
        <v>15.29</v>
      </c>
      <c r="AY42" s="239">
        <f t="shared" si="43"/>
        <v>15.39</v>
      </c>
      <c r="AZ42" s="262"/>
      <c r="BA42" s="262"/>
      <c r="BB42" s="262"/>
      <c r="BC42" s="262"/>
      <c r="BD42" s="262"/>
      <c r="BE42" s="263"/>
      <c r="BF42" s="257"/>
      <c r="BG42" s="236">
        <v>3700000</v>
      </c>
      <c r="BH42" s="354"/>
      <c r="BI42" s="257"/>
      <c r="BJ42" s="257"/>
      <c r="BK42" s="257"/>
      <c r="BL42" s="257"/>
      <c r="BM42" s="257"/>
      <c r="BN42" s="257"/>
      <c r="BO42" s="257"/>
      <c r="BP42" s="257"/>
      <c r="BQ42" s="257"/>
      <c r="BR42" s="257"/>
      <c r="BS42" s="257"/>
      <c r="BT42" s="257"/>
      <c r="BU42" s="257"/>
      <c r="BV42" s="257"/>
      <c r="BW42" s="257"/>
      <c r="BX42" s="257"/>
      <c r="BY42" s="257"/>
      <c r="BZ42" s="257"/>
      <c r="CA42" s="257"/>
      <c r="CB42" s="257"/>
      <c r="CC42" s="257"/>
      <c r="CD42" s="257"/>
      <c r="CE42" s="257"/>
      <c r="CF42" s="257"/>
      <c r="CG42" s="257"/>
      <c r="CH42" s="257"/>
      <c r="CI42" s="257"/>
      <c r="CJ42" s="257"/>
      <c r="CK42" s="257"/>
      <c r="CL42" s="257"/>
      <c r="CM42" s="257"/>
      <c r="CN42" s="257"/>
      <c r="CO42" s="257"/>
      <c r="CP42" s="257"/>
      <c r="CQ42" s="257"/>
      <c r="CR42" s="257"/>
      <c r="CS42" s="257"/>
      <c r="CT42" s="257"/>
      <c r="CU42" s="257"/>
      <c r="CV42" s="257"/>
      <c r="CW42" s="257"/>
      <c r="CX42" s="257"/>
      <c r="CY42" s="257"/>
      <c r="CZ42" s="257"/>
      <c r="DA42" s="257"/>
      <c r="DB42" s="257"/>
      <c r="DC42" s="257"/>
      <c r="DD42" s="257"/>
      <c r="DE42" s="257"/>
      <c r="DF42" s="257"/>
      <c r="DG42" s="257"/>
      <c r="DH42" s="257"/>
      <c r="DI42" s="257"/>
      <c r="DJ42" s="257"/>
      <c r="DK42" s="257"/>
      <c r="DL42" s="257"/>
      <c r="DM42" s="257"/>
      <c r="DN42" s="257"/>
      <c r="DO42" s="257"/>
      <c r="DP42" s="257"/>
      <c r="DQ42" s="257"/>
      <c r="DR42" s="257"/>
      <c r="DS42" s="257"/>
      <c r="DT42" s="257"/>
      <c r="DU42" s="257"/>
      <c r="DV42" s="257"/>
      <c r="DW42" s="257"/>
      <c r="DX42" s="257"/>
      <c r="DY42" s="257"/>
      <c r="DZ42" s="257"/>
      <c r="EA42" s="257"/>
      <c r="EB42" s="257"/>
      <c r="EC42" s="257"/>
      <c r="ED42" s="257"/>
      <c r="EE42" s="257"/>
      <c r="EF42" s="257"/>
      <c r="EG42" s="257"/>
      <c r="EH42" s="257"/>
      <c r="EI42" s="257"/>
      <c r="EJ42" s="257"/>
      <c r="EK42" s="257"/>
      <c r="EL42" s="257"/>
      <c r="EM42" s="257"/>
      <c r="EN42" s="257"/>
      <c r="EO42" s="257"/>
      <c r="EP42" s="257"/>
      <c r="EQ42" s="257"/>
      <c r="ER42" s="257"/>
      <c r="ES42" s="257"/>
      <c r="ET42" s="257"/>
      <c r="EU42" s="257"/>
      <c r="EV42" s="257"/>
      <c r="EW42" s="257"/>
      <c r="EX42" s="257"/>
      <c r="EY42" s="257"/>
      <c r="EZ42" s="257"/>
      <c r="FA42" s="257"/>
      <c r="FB42" s="257"/>
      <c r="FC42" s="257"/>
      <c r="FD42" s="257"/>
      <c r="FE42" s="257"/>
      <c r="FF42" s="257"/>
      <c r="FG42" s="257"/>
      <c r="FH42" s="257"/>
      <c r="FI42" s="257"/>
      <c r="FJ42" s="257"/>
      <c r="FK42" s="257"/>
      <c r="FL42" s="257"/>
      <c r="FM42" s="257"/>
      <c r="FN42" s="257"/>
      <c r="FO42" s="257"/>
      <c r="FP42" s="257"/>
      <c r="FQ42" s="257"/>
      <c r="FR42" s="257"/>
      <c r="FS42" s="257"/>
      <c r="FT42" s="257"/>
      <c r="FU42" s="257"/>
      <c r="FV42" s="257"/>
      <c r="FW42" s="257"/>
      <c r="FX42" s="257"/>
      <c r="FY42" s="257"/>
      <c r="FZ42" s="257"/>
      <c r="GA42" s="257"/>
      <c r="GB42" s="257"/>
      <c r="GC42" s="257"/>
      <c r="GD42" s="257"/>
      <c r="GE42" s="257"/>
      <c r="GF42" s="257"/>
      <c r="GG42" s="257"/>
      <c r="GH42" s="257"/>
      <c r="GI42" s="257"/>
      <c r="GJ42" s="257"/>
      <c r="GK42" s="257"/>
      <c r="GL42" s="257"/>
      <c r="GM42" s="257"/>
      <c r="GN42" s="257"/>
      <c r="GO42" s="257"/>
      <c r="GP42" s="257"/>
      <c r="GQ42" s="257"/>
      <c r="GR42" s="257"/>
      <c r="GS42" s="257"/>
      <c r="GT42" s="257"/>
      <c r="GU42" s="257"/>
      <c r="GV42" s="257"/>
      <c r="GW42" s="257"/>
      <c r="GX42" s="257"/>
      <c r="GY42" s="257"/>
      <c r="GZ42" s="257"/>
      <c r="HA42" s="257"/>
      <c r="HB42" s="257"/>
      <c r="HC42" s="257"/>
      <c r="HD42" s="257"/>
      <c r="HE42" s="257"/>
      <c r="HF42" s="257"/>
      <c r="HG42" s="257"/>
      <c r="HH42" s="257"/>
      <c r="HI42" s="257"/>
      <c r="HJ42" s="257"/>
      <c r="HK42" s="257"/>
      <c r="HL42" s="257"/>
      <c r="HM42" s="257"/>
      <c r="HN42" s="257"/>
      <c r="HO42" s="257"/>
      <c r="HP42" s="257"/>
      <c r="HQ42" s="257"/>
      <c r="HR42" s="257"/>
      <c r="HS42" s="257"/>
      <c r="HT42" s="257"/>
      <c r="HU42" s="257"/>
      <c r="HV42" s="257"/>
      <c r="HW42" s="257"/>
      <c r="HX42" s="257"/>
      <c r="HY42" s="257"/>
      <c r="HZ42" s="257"/>
      <c r="IA42" s="257"/>
      <c r="IB42" s="257"/>
      <c r="IC42" s="257"/>
      <c r="ID42" s="257"/>
      <c r="IE42" s="257"/>
      <c r="IF42" s="257"/>
      <c r="IG42" s="257"/>
      <c r="IH42" s="257"/>
      <c r="II42" s="257"/>
      <c r="IJ42" s="257"/>
      <c r="IK42" s="257"/>
      <c r="IL42" s="257"/>
      <c r="IM42" s="257"/>
      <c r="IN42" s="257"/>
      <c r="IO42" s="257"/>
      <c r="IP42" s="257"/>
      <c r="IQ42" s="257"/>
      <c r="IR42" s="257"/>
      <c r="IS42" s="257"/>
      <c r="IT42" s="257"/>
      <c r="IU42" s="257"/>
      <c r="IV42" s="257"/>
    </row>
    <row r="43" spans="1:256" ht="15" x14ac:dyDescent="0.25">
      <c r="A43" s="214">
        <v>60</v>
      </c>
      <c r="B43" s="215">
        <f t="shared" si="44"/>
        <v>1.3120000000000001</v>
      </c>
      <c r="C43" s="202">
        <v>8.0000000000000002E-3</v>
      </c>
      <c r="D43" s="203"/>
      <c r="E43" s="354"/>
      <c r="F43" s="245">
        <v>3800000</v>
      </c>
      <c r="G43" s="237">
        <f t="shared" si="45"/>
        <v>11.33</v>
      </c>
      <c r="H43" s="238">
        <f t="shared" si="0"/>
        <v>11.42</v>
      </c>
      <c r="I43" s="239">
        <f t="shared" si="1"/>
        <v>11.6</v>
      </c>
      <c r="J43" s="238">
        <f t="shared" si="2"/>
        <v>11.6</v>
      </c>
      <c r="K43" s="239">
        <f t="shared" si="3"/>
        <v>11.69</v>
      </c>
      <c r="L43" s="238">
        <f t="shared" si="4"/>
        <v>11.78</v>
      </c>
      <c r="M43" s="239">
        <f t="shared" si="5"/>
        <v>11.87</v>
      </c>
      <c r="N43" s="238">
        <f t="shared" si="6"/>
        <v>11.96</v>
      </c>
      <c r="O43" s="240">
        <f t="shared" si="7"/>
        <v>12.15</v>
      </c>
      <c r="P43" s="241">
        <f t="shared" si="8"/>
        <v>12.15</v>
      </c>
      <c r="Q43" s="239">
        <f t="shared" si="9"/>
        <v>12.24</v>
      </c>
      <c r="R43" s="238">
        <f t="shared" si="10"/>
        <v>12.33</v>
      </c>
      <c r="S43" s="239">
        <f t="shared" si="11"/>
        <v>12.42</v>
      </c>
      <c r="T43" s="238">
        <f t="shared" si="12"/>
        <v>12.51</v>
      </c>
      <c r="U43" s="239">
        <f t="shared" si="13"/>
        <v>12.6</v>
      </c>
      <c r="V43" s="238">
        <f t="shared" si="14"/>
        <v>12.69</v>
      </c>
      <c r="W43" s="239">
        <f t="shared" si="15"/>
        <v>12.78</v>
      </c>
      <c r="X43" s="238">
        <f t="shared" si="16"/>
        <v>12.87</v>
      </c>
      <c r="Y43" s="240">
        <f t="shared" si="17"/>
        <v>12.96</v>
      </c>
      <c r="Z43" s="241">
        <f t="shared" si="18"/>
        <v>13.05</v>
      </c>
      <c r="AA43" s="239">
        <f t="shared" si="19"/>
        <v>13.14</v>
      </c>
      <c r="AB43" s="238">
        <f t="shared" si="20"/>
        <v>13.23</v>
      </c>
      <c r="AC43" s="239">
        <f t="shared" si="21"/>
        <v>13.32</v>
      </c>
      <c r="AD43" s="238">
        <f t="shared" si="22"/>
        <v>13.41</v>
      </c>
      <c r="AE43" s="239">
        <f t="shared" si="23"/>
        <v>13.51</v>
      </c>
      <c r="AF43" s="238">
        <f t="shared" si="24"/>
        <v>13.6</v>
      </c>
      <c r="AG43" s="239">
        <f t="shared" si="25"/>
        <v>13.69</v>
      </c>
      <c r="AH43" s="238">
        <f t="shared" si="26"/>
        <v>13.78</v>
      </c>
      <c r="AI43" s="240">
        <f t="shared" si="27"/>
        <v>13.87</v>
      </c>
      <c r="AJ43" s="241">
        <f t="shared" si="28"/>
        <v>13.96</v>
      </c>
      <c r="AK43" s="239">
        <f t="shared" si="29"/>
        <v>14.05</v>
      </c>
      <c r="AL43" s="238">
        <f t="shared" si="30"/>
        <v>14.14</v>
      </c>
      <c r="AM43" s="239">
        <f t="shared" si="31"/>
        <v>14.23</v>
      </c>
      <c r="AN43" s="238">
        <f t="shared" si="32"/>
        <v>14.32</v>
      </c>
      <c r="AO43" s="239">
        <f t="shared" si="33"/>
        <v>14.41</v>
      </c>
      <c r="AP43" s="238">
        <f t="shared" si="34"/>
        <v>14.5</v>
      </c>
      <c r="AQ43" s="239">
        <f t="shared" si="35"/>
        <v>14.59</v>
      </c>
      <c r="AR43" s="238">
        <f t="shared" si="36"/>
        <v>14.68</v>
      </c>
      <c r="AS43" s="240">
        <f t="shared" si="37"/>
        <v>14.77</v>
      </c>
      <c r="AT43" s="241">
        <f t="shared" si="38"/>
        <v>14.86</v>
      </c>
      <c r="AU43" s="239">
        <f t="shared" si="39"/>
        <v>14.96</v>
      </c>
      <c r="AV43" s="242">
        <f t="shared" si="40"/>
        <v>15.05</v>
      </c>
      <c r="AW43" s="239">
        <f t="shared" si="41"/>
        <v>15.14</v>
      </c>
      <c r="AX43" s="238">
        <f t="shared" si="42"/>
        <v>15.23</v>
      </c>
      <c r="AY43" s="239">
        <f t="shared" si="43"/>
        <v>15.32</v>
      </c>
      <c r="AZ43" s="262"/>
      <c r="BA43" s="262"/>
      <c r="BB43" s="262"/>
      <c r="BC43" s="262"/>
      <c r="BD43" s="262"/>
      <c r="BE43" s="263"/>
      <c r="BF43" s="257"/>
      <c r="BG43" s="245">
        <v>3800000</v>
      </c>
      <c r="BH43" s="354"/>
      <c r="BI43" s="257"/>
      <c r="BJ43" s="257"/>
      <c r="BK43" s="257"/>
      <c r="BL43" s="257"/>
      <c r="BM43" s="257"/>
      <c r="BN43" s="257"/>
      <c r="BO43" s="257"/>
      <c r="BP43" s="257"/>
      <c r="BQ43" s="257"/>
      <c r="BR43" s="257"/>
      <c r="BS43" s="257"/>
      <c r="BT43" s="257"/>
      <c r="BU43" s="257"/>
      <c r="BV43" s="257"/>
      <c r="BW43" s="257"/>
      <c r="BX43" s="257"/>
      <c r="BY43" s="257"/>
      <c r="BZ43" s="257"/>
      <c r="CA43" s="257"/>
      <c r="CB43" s="257"/>
      <c r="CC43" s="257"/>
      <c r="CD43" s="257"/>
      <c r="CE43" s="257"/>
      <c r="CF43" s="257"/>
      <c r="CG43" s="257"/>
      <c r="CH43" s="257"/>
      <c r="CI43" s="257"/>
      <c r="CJ43" s="257"/>
      <c r="CK43" s="257"/>
      <c r="CL43" s="257"/>
      <c r="CM43" s="257"/>
      <c r="CN43" s="257"/>
      <c r="CO43" s="257"/>
      <c r="CP43" s="257"/>
      <c r="CQ43" s="257"/>
      <c r="CR43" s="257"/>
      <c r="CS43" s="257"/>
      <c r="CT43" s="257"/>
      <c r="CU43" s="257"/>
      <c r="CV43" s="257"/>
      <c r="CW43" s="257"/>
      <c r="CX43" s="257"/>
      <c r="CY43" s="257"/>
      <c r="CZ43" s="257"/>
      <c r="DA43" s="257"/>
      <c r="DB43" s="257"/>
      <c r="DC43" s="257"/>
      <c r="DD43" s="257"/>
      <c r="DE43" s="257"/>
      <c r="DF43" s="257"/>
      <c r="DG43" s="257"/>
      <c r="DH43" s="257"/>
      <c r="DI43" s="257"/>
      <c r="DJ43" s="257"/>
      <c r="DK43" s="257"/>
      <c r="DL43" s="257"/>
      <c r="DM43" s="257"/>
      <c r="DN43" s="257"/>
      <c r="DO43" s="257"/>
      <c r="DP43" s="257"/>
      <c r="DQ43" s="257"/>
      <c r="DR43" s="257"/>
      <c r="DS43" s="257"/>
      <c r="DT43" s="257"/>
      <c r="DU43" s="257"/>
      <c r="DV43" s="257"/>
      <c r="DW43" s="257"/>
      <c r="DX43" s="257"/>
      <c r="DY43" s="257"/>
      <c r="DZ43" s="257"/>
      <c r="EA43" s="257"/>
      <c r="EB43" s="257"/>
      <c r="EC43" s="257"/>
      <c r="ED43" s="257"/>
      <c r="EE43" s="257"/>
      <c r="EF43" s="257"/>
      <c r="EG43" s="257"/>
      <c r="EH43" s="257"/>
      <c r="EI43" s="257"/>
      <c r="EJ43" s="257"/>
      <c r="EK43" s="257"/>
      <c r="EL43" s="257"/>
      <c r="EM43" s="257"/>
      <c r="EN43" s="257"/>
      <c r="EO43" s="257"/>
      <c r="EP43" s="257"/>
      <c r="EQ43" s="257"/>
      <c r="ER43" s="257"/>
      <c r="ES43" s="257"/>
      <c r="ET43" s="257"/>
      <c r="EU43" s="257"/>
      <c r="EV43" s="257"/>
      <c r="EW43" s="257"/>
      <c r="EX43" s="257"/>
      <c r="EY43" s="257"/>
      <c r="EZ43" s="257"/>
      <c r="FA43" s="257"/>
      <c r="FB43" s="257"/>
      <c r="FC43" s="257"/>
      <c r="FD43" s="257"/>
      <c r="FE43" s="257"/>
      <c r="FF43" s="257"/>
      <c r="FG43" s="257"/>
      <c r="FH43" s="257"/>
      <c r="FI43" s="257"/>
      <c r="FJ43" s="257"/>
      <c r="FK43" s="257"/>
      <c r="FL43" s="257"/>
      <c r="FM43" s="257"/>
      <c r="FN43" s="257"/>
      <c r="FO43" s="257"/>
      <c r="FP43" s="257"/>
      <c r="FQ43" s="257"/>
      <c r="FR43" s="257"/>
      <c r="FS43" s="257"/>
      <c r="FT43" s="257"/>
      <c r="FU43" s="257"/>
      <c r="FV43" s="257"/>
      <c r="FW43" s="257"/>
      <c r="FX43" s="257"/>
      <c r="FY43" s="257"/>
      <c r="FZ43" s="257"/>
      <c r="GA43" s="257"/>
      <c r="GB43" s="257"/>
      <c r="GC43" s="257"/>
      <c r="GD43" s="257"/>
      <c r="GE43" s="257"/>
      <c r="GF43" s="257"/>
      <c r="GG43" s="257"/>
      <c r="GH43" s="257"/>
      <c r="GI43" s="257"/>
      <c r="GJ43" s="257"/>
      <c r="GK43" s="257"/>
      <c r="GL43" s="257"/>
      <c r="GM43" s="257"/>
      <c r="GN43" s="257"/>
      <c r="GO43" s="257"/>
      <c r="GP43" s="257"/>
      <c r="GQ43" s="257"/>
      <c r="GR43" s="257"/>
      <c r="GS43" s="257"/>
      <c r="GT43" s="257"/>
      <c r="GU43" s="257"/>
      <c r="GV43" s="257"/>
      <c r="GW43" s="257"/>
      <c r="GX43" s="257"/>
      <c r="GY43" s="257"/>
      <c r="GZ43" s="257"/>
      <c r="HA43" s="257"/>
      <c r="HB43" s="257"/>
      <c r="HC43" s="257"/>
      <c r="HD43" s="257"/>
      <c r="HE43" s="257"/>
      <c r="HF43" s="257"/>
      <c r="HG43" s="257"/>
      <c r="HH43" s="257"/>
      <c r="HI43" s="257"/>
      <c r="HJ43" s="257"/>
      <c r="HK43" s="257"/>
      <c r="HL43" s="257"/>
      <c r="HM43" s="257"/>
      <c r="HN43" s="257"/>
      <c r="HO43" s="257"/>
      <c r="HP43" s="257"/>
      <c r="HQ43" s="257"/>
      <c r="HR43" s="257"/>
      <c r="HS43" s="257"/>
      <c r="HT43" s="257"/>
      <c r="HU43" s="257"/>
      <c r="HV43" s="257"/>
      <c r="HW43" s="257"/>
      <c r="HX43" s="257"/>
      <c r="HY43" s="257"/>
      <c r="HZ43" s="257"/>
      <c r="IA43" s="257"/>
      <c r="IB43" s="257"/>
      <c r="IC43" s="257"/>
      <c r="ID43" s="257"/>
      <c r="IE43" s="257"/>
      <c r="IF43" s="257"/>
      <c r="IG43" s="257"/>
      <c r="IH43" s="257"/>
      <c r="II43" s="257"/>
      <c r="IJ43" s="257"/>
      <c r="IK43" s="257"/>
      <c r="IL43" s="257"/>
      <c r="IM43" s="257"/>
      <c r="IN43" s="257"/>
      <c r="IO43" s="257"/>
      <c r="IP43" s="257"/>
      <c r="IQ43" s="257"/>
      <c r="IR43" s="257"/>
      <c r="IS43" s="257"/>
      <c r="IT43" s="257"/>
      <c r="IU43" s="257"/>
      <c r="IV43" s="257"/>
    </row>
    <row r="44" spans="1:256" ht="15.75" thickBot="1" x14ac:dyDescent="0.3">
      <c r="A44" s="200">
        <v>61</v>
      </c>
      <c r="B44" s="201">
        <f t="shared" si="44"/>
        <v>1.32</v>
      </c>
      <c r="C44" s="202">
        <v>8.0000000000000002E-3</v>
      </c>
      <c r="D44" s="203"/>
      <c r="E44" s="354"/>
      <c r="F44" s="246">
        <v>3900000</v>
      </c>
      <c r="G44" s="247">
        <f t="shared" si="45"/>
        <v>11.29</v>
      </c>
      <c r="H44" s="248">
        <f t="shared" si="0"/>
        <v>11.38</v>
      </c>
      <c r="I44" s="249">
        <f t="shared" si="1"/>
        <v>11.56</v>
      </c>
      <c r="J44" s="248">
        <f t="shared" si="2"/>
        <v>11.56</v>
      </c>
      <c r="K44" s="249">
        <f t="shared" si="3"/>
        <v>11.65</v>
      </c>
      <c r="L44" s="248">
        <f t="shared" si="4"/>
        <v>11.74</v>
      </c>
      <c r="M44" s="249">
        <f t="shared" si="5"/>
        <v>11.83</v>
      </c>
      <c r="N44" s="248">
        <f t="shared" si="6"/>
        <v>11.92</v>
      </c>
      <c r="O44" s="250">
        <f t="shared" si="7"/>
        <v>12.11</v>
      </c>
      <c r="P44" s="251">
        <f t="shared" si="8"/>
        <v>12.1</v>
      </c>
      <c r="Q44" s="249">
        <f t="shared" si="9"/>
        <v>12.19</v>
      </c>
      <c r="R44" s="248">
        <f t="shared" si="10"/>
        <v>12.28</v>
      </c>
      <c r="S44" s="249">
        <f t="shared" si="11"/>
        <v>12.37</v>
      </c>
      <c r="T44" s="248">
        <f t="shared" si="12"/>
        <v>12.46</v>
      </c>
      <c r="U44" s="249">
        <f t="shared" si="13"/>
        <v>12.55</v>
      </c>
      <c r="V44" s="248">
        <f t="shared" si="14"/>
        <v>12.64</v>
      </c>
      <c r="W44" s="249">
        <f t="shared" si="15"/>
        <v>12.74</v>
      </c>
      <c r="X44" s="248">
        <f t="shared" si="16"/>
        <v>12.83</v>
      </c>
      <c r="Y44" s="250">
        <f t="shared" si="17"/>
        <v>12.92</v>
      </c>
      <c r="Z44" s="251">
        <f t="shared" si="18"/>
        <v>13.01</v>
      </c>
      <c r="AA44" s="249">
        <f t="shared" si="19"/>
        <v>13.1</v>
      </c>
      <c r="AB44" s="248">
        <f t="shared" si="20"/>
        <v>13.19</v>
      </c>
      <c r="AC44" s="249">
        <f t="shared" si="21"/>
        <v>13.28</v>
      </c>
      <c r="AD44" s="248">
        <f t="shared" si="22"/>
        <v>13.37</v>
      </c>
      <c r="AE44" s="249">
        <f t="shared" si="23"/>
        <v>13.46</v>
      </c>
      <c r="AF44" s="248">
        <f t="shared" si="24"/>
        <v>13.55</v>
      </c>
      <c r="AG44" s="249">
        <f t="shared" si="25"/>
        <v>13.64</v>
      </c>
      <c r="AH44" s="248">
        <f t="shared" si="26"/>
        <v>13.73</v>
      </c>
      <c r="AI44" s="250">
        <f t="shared" si="27"/>
        <v>13.82</v>
      </c>
      <c r="AJ44" s="251">
        <f t="shared" si="28"/>
        <v>13.91</v>
      </c>
      <c r="AK44" s="249">
        <f t="shared" si="29"/>
        <v>14</v>
      </c>
      <c r="AL44" s="248">
        <f t="shared" si="30"/>
        <v>14.09</v>
      </c>
      <c r="AM44" s="249">
        <f t="shared" si="31"/>
        <v>14.18</v>
      </c>
      <c r="AN44" s="248">
        <f t="shared" si="32"/>
        <v>14.27</v>
      </c>
      <c r="AO44" s="249">
        <f t="shared" si="33"/>
        <v>14.36</v>
      </c>
      <c r="AP44" s="248">
        <f t="shared" si="34"/>
        <v>14.45</v>
      </c>
      <c r="AQ44" s="249">
        <f t="shared" si="35"/>
        <v>14.54</v>
      </c>
      <c r="AR44" s="248">
        <f t="shared" si="36"/>
        <v>14.63</v>
      </c>
      <c r="AS44" s="250">
        <f t="shared" si="37"/>
        <v>14.72</v>
      </c>
      <c r="AT44" s="251">
        <f t="shared" si="38"/>
        <v>14.81</v>
      </c>
      <c r="AU44" s="249">
        <f t="shared" si="39"/>
        <v>14.9</v>
      </c>
      <c r="AV44" s="252">
        <f t="shared" si="40"/>
        <v>14.99</v>
      </c>
      <c r="AW44" s="249">
        <f t="shared" si="41"/>
        <v>15.08</v>
      </c>
      <c r="AX44" s="248">
        <f t="shared" si="42"/>
        <v>15.17</v>
      </c>
      <c r="AY44" s="249">
        <f t="shared" si="43"/>
        <v>15.26</v>
      </c>
      <c r="AZ44" s="258"/>
      <c r="BA44" s="258"/>
      <c r="BB44" s="258"/>
      <c r="BC44" s="258"/>
      <c r="BD44" s="258"/>
      <c r="BE44" s="264"/>
      <c r="BF44" s="257"/>
      <c r="BG44" s="246">
        <v>3900000</v>
      </c>
      <c r="BH44" s="354"/>
      <c r="BI44" s="257"/>
      <c r="BJ44" s="257"/>
      <c r="BK44" s="257"/>
      <c r="BL44" s="257"/>
      <c r="BM44" s="257"/>
      <c r="BN44" s="257"/>
      <c r="BO44" s="257"/>
      <c r="BP44" s="257"/>
      <c r="BQ44" s="257"/>
      <c r="BR44" s="257"/>
      <c r="BS44" s="257"/>
      <c r="BT44" s="257"/>
      <c r="BU44" s="257"/>
      <c r="BV44" s="257"/>
      <c r="BW44" s="257"/>
      <c r="BX44" s="257"/>
      <c r="BY44" s="257"/>
      <c r="BZ44" s="257"/>
      <c r="CA44" s="257"/>
      <c r="CB44" s="257"/>
      <c r="CC44" s="257"/>
      <c r="CD44" s="257"/>
      <c r="CE44" s="257"/>
      <c r="CF44" s="257"/>
      <c r="CG44" s="257"/>
      <c r="CH44" s="257"/>
      <c r="CI44" s="257"/>
      <c r="CJ44" s="257"/>
      <c r="CK44" s="257"/>
      <c r="CL44" s="257"/>
      <c r="CM44" s="257"/>
      <c r="CN44" s="257"/>
      <c r="CO44" s="257"/>
      <c r="CP44" s="257"/>
      <c r="CQ44" s="257"/>
      <c r="CR44" s="257"/>
      <c r="CS44" s="257"/>
      <c r="CT44" s="257"/>
      <c r="CU44" s="257"/>
      <c r="CV44" s="257"/>
      <c r="CW44" s="257"/>
      <c r="CX44" s="257"/>
      <c r="CY44" s="257"/>
      <c r="CZ44" s="257"/>
      <c r="DA44" s="257"/>
      <c r="DB44" s="257"/>
      <c r="DC44" s="257"/>
      <c r="DD44" s="257"/>
      <c r="DE44" s="257"/>
      <c r="DF44" s="257"/>
      <c r="DG44" s="257"/>
      <c r="DH44" s="257"/>
      <c r="DI44" s="257"/>
      <c r="DJ44" s="257"/>
      <c r="DK44" s="257"/>
      <c r="DL44" s="257"/>
      <c r="DM44" s="257"/>
      <c r="DN44" s="257"/>
      <c r="DO44" s="257"/>
      <c r="DP44" s="257"/>
      <c r="DQ44" s="257"/>
      <c r="DR44" s="257"/>
      <c r="DS44" s="257"/>
      <c r="DT44" s="257"/>
      <c r="DU44" s="257"/>
      <c r="DV44" s="257"/>
      <c r="DW44" s="257"/>
      <c r="DX44" s="257"/>
      <c r="DY44" s="257"/>
      <c r="DZ44" s="257"/>
      <c r="EA44" s="257"/>
      <c r="EB44" s="257"/>
      <c r="EC44" s="257"/>
      <c r="ED44" s="257"/>
      <c r="EE44" s="257"/>
      <c r="EF44" s="257"/>
      <c r="EG44" s="257"/>
      <c r="EH44" s="257"/>
      <c r="EI44" s="257"/>
      <c r="EJ44" s="257"/>
      <c r="EK44" s="257"/>
      <c r="EL44" s="257"/>
      <c r="EM44" s="257"/>
      <c r="EN44" s="257"/>
      <c r="EO44" s="257"/>
      <c r="EP44" s="257"/>
      <c r="EQ44" s="257"/>
      <c r="ER44" s="257"/>
      <c r="ES44" s="257"/>
      <c r="ET44" s="257"/>
      <c r="EU44" s="257"/>
      <c r="EV44" s="257"/>
      <c r="EW44" s="257"/>
      <c r="EX44" s="257"/>
      <c r="EY44" s="257"/>
      <c r="EZ44" s="257"/>
      <c r="FA44" s="257"/>
      <c r="FB44" s="257"/>
      <c r="FC44" s="257"/>
      <c r="FD44" s="257"/>
      <c r="FE44" s="257"/>
      <c r="FF44" s="257"/>
      <c r="FG44" s="257"/>
      <c r="FH44" s="257"/>
      <c r="FI44" s="257"/>
      <c r="FJ44" s="257"/>
      <c r="FK44" s="257"/>
      <c r="FL44" s="257"/>
      <c r="FM44" s="257"/>
      <c r="FN44" s="257"/>
      <c r="FO44" s="257"/>
      <c r="FP44" s="257"/>
      <c r="FQ44" s="257"/>
      <c r="FR44" s="257"/>
      <c r="FS44" s="257"/>
      <c r="FT44" s="257"/>
      <c r="FU44" s="257"/>
      <c r="FV44" s="257"/>
      <c r="FW44" s="257"/>
      <c r="FX44" s="257"/>
      <c r="FY44" s="257"/>
      <c r="FZ44" s="257"/>
      <c r="GA44" s="257"/>
      <c r="GB44" s="257"/>
      <c r="GC44" s="257"/>
      <c r="GD44" s="257"/>
      <c r="GE44" s="257"/>
      <c r="GF44" s="257"/>
      <c r="GG44" s="257"/>
      <c r="GH44" s="257"/>
      <c r="GI44" s="257"/>
      <c r="GJ44" s="257"/>
      <c r="GK44" s="257"/>
      <c r="GL44" s="257"/>
      <c r="GM44" s="257"/>
      <c r="GN44" s="257"/>
      <c r="GO44" s="257"/>
      <c r="GP44" s="257"/>
      <c r="GQ44" s="257"/>
      <c r="GR44" s="257"/>
      <c r="GS44" s="257"/>
      <c r="GT44" s="257"/>
      <c r="GU44" s="257"/>
      <c r="GV44" s="257"/>
      <c r="GW44" s="257"/>
      <c r="GX44" s="257"/>
      <c r="GY44" s="257"/>
      <c r="GZ44" s="257"/>
      <c r="HA44" s="257"/>
      <c r="HB44" s="257"/>
      <c r="HC44" s="257"/>
      <c r="HD44" s="257"/>
      <c r="HE44" s="257"/>
      <c r="HF44" s="257"/>
      <c r="HG44" s="257"/>
      <c r="HH44" s="257"/>
      <c r="HI44" s="257"/>
      <c r="HJ44" s="257"/>
      <c r="HK44" s="257"/>
      <c r="HL44" s="257"/>
      <c r="HM44" s="257"/>
      <c r="HN44" s="257"/>
      <c r="HO44" s="257"/>
      <c r="HP44" s="257"/>
      <c r="HQ44" s="257"/>
      <c r="HR44" s="257"/>
      <c r="HS44" s="257"/>
      <c r="HT44" s="257"/>
      <c r="HU44" s="257"/>
      <c r="HV44" s="257"/>
      <c r="HW44" s="257"/>
      <c r="HX44" s="257"/>
      <c r="HY44" s="257"/>
      <c r="HZ44" s="257"/>
      <c r="IA44" s="257"/>
      <c r="IB44" s="257"/>
      <c r="IC44" s="257"/>
      <c r="ID44" s="257"/>
      <c r="IE44" s="257"/>
      <c r="IF44" s="257"/>
      <c r="IG44" s="257"/>
      <c r="IH44" s="257"/>
      <c r="II44" s="257"/>
      <c r="IJ44" s="257"/>
      <c r="IK44" s="257"/>
      <c r="IL44" s="257"/>
      <c r="IM44" s="257"/>
      <c r="IN44" s="257"/>
      <c r="IO44" s="257"/>
      <c r="IP44" s="257"/>
      <c r="IQ44" s="257"/>
      <c r="IR44" s="257"/>
      <c r="IS44" s="257"/>
      <c r="IT44" s="257"/>
      <c r="IU44" s="257"/>
      <c r="IV44" s="257"/>
    </row>
    <row r="45" spans="1:256" ht="15" x14ac:dyDescent="0.25">
      <c r="A45" s="214">
        <v>62</v>
      </c>
      <c r="B45" s="215">
        <f t="shared" si="44"/>
        <v>1.3280000000000001</v>
      </c>
      <c r="C45" s="202">
        <v>8.0000000000000002E-3</v>
      </c>
      <c r="D45" s="203"/>
      <c r="E45" s="354"/>
      <c r="F45" s="226">
        <v>4000000</v>
      </c>
      <c r="G45" s="227">
        <f t="shared" si="45"/>
        <v>11.24</v>
      </c>
      <c r="H45" s="228">
        <f t="shared" si="0"/>
        <v>11.33</v>
      </c>
      <c r="I45" s="229">
        <f t="shared" si="1"/>
        <v>11.51</v>
      </c>
      <c r="J45" s="228">
        <f t="shared" si="2"/>
        <v>11.51</v>
      </c>
      <c r="K45" s="229">
        <f t="shared" si="3"/>
        <v>11.6</v>
      </c>
      <c r="L45" s="228">
        <f t="shared" si="4"/>
        <v>11.69</v>
      </c>
      <c r="M45" s="229">
        <f t="shared" si="5"/>
        <v>11.78</v>
      </c>
      <c r="N45" s="228">
        <f t="shared" si="6"/>
        <v>11.87</v>
      </c>
      <c r="O45" s="230">
        <f t="shared" si="7"/>
        <v>12.06</v>
      </c>
      <c r="P45" s="231">
        <f t="shared" si="8"/>
        <v>12.05</v>
      </c>
      <c r="Q45" s="229">
        <f t="shared" si="9"/>
        <v>12.14</v>
      </c>
      <c r="R45" s="228">
        <f t="shared" si="10"/>
        <v>12.23</v>
      </c>
      <c r="S45" s="229">
        <f t="shared" si="11"/>
        <v>12.32</v>
      </c>
      <c r="T45" s="228">
        <f t="shared" si="12"/>
        <v>12.41</v>
      </c>
      <c r="U45" s="229">
        <f t="shared" si="13"/>
        <v>12.5</v>
      </c>
      <c r="V45" s="228">
        <f t="shared" si="14"/>
        <v>12.59</v>
      </c>
      <c r="W45" s="229">
        <f t="shared" si="15"/>
        <v>12.68</v>
      </c>
      <c r="X45" s="228">
        <f t="shared" si="16"/>
        <v>12.77</v>
      </c>
      <c r="Y45" s="230">
        <f t="shared" si="17"/>
        <v>12.86</v>
      </c>
      <c r="Z45" s="231">
        <f t="shared" si="18"/>
        <v>12.95</v>
      </c>
      <c r="AA45" s="229">
        <f t="shared" si="19"/>
        <v>13.04</v>
      </c>
      <c r="AB45" s="228">
        <f t="shared" si="20"/>
        <v>13.13</v>
      </c>
      <c r="AC45" s="229">
        <f t="shared" si="21"/>
        <v>13.22</v>
      </c>
      <c r="AD45" s="228">
        <f t="shared" si="22"/>
        <v>13.31</v>
      </c>
      <c r="AE45" s="229">
        <f t="shared" si="23"/>
        <v>13.4</v>
      </c>
      <c r="AF45" s="228">
        <f t="shared" si="24"/>
        <v>13.49</v>
      </c>
      <c r="AG45" s="229">
        <f t="shared" si="25"/>
        <v>13.58</v>
      </c>
      <c r="AH45" s="228">
        <f t="shared" si="26"/>
        <v>13.67</v>
      </c>
      <c r="AI45" s="230">
        <f t="shared" si="27"/>
        <v>13.76</v>
      </c>
      <c r="AJ45" s="231">
        <f t="shared" si="28"/>
        <v>13.85</v>
      </c>
      <c r="AK45" s="229">
        <f t="shared" si="29"/>
        <v>13.94</v>
      </c>
      <c r="AL45" s="228">
        <f t="shared" si="30"/>
        <v>14.03</v>
      </c>
      <c r="AM45" s="229">
        <f t="shared" si="31"/>
        <v>14.12</v>
      </c>
      <c r="AN45" s="228">
        <f t="shared" si="32"/>
        <v>14.21</v>
      </c>
      <c r="AO45" s="229">
        <f t="shared" si="33"/>
        <v>14.3</v>
      </c>
      <c r="AP45" s="228">
        <f t="shared" si="34"/>
        <v>14.39</v>
      </c>
      <c r="AQ45" s="229">
        <f t="shared" si="35"/>
        <v>14.48</v>
      </c>
      <c r="AR45" s="228">
        <f t="shared" si="36"/>
        <v>14.57</v>
      </c>
      <c r="AS45" s="230">
        <f t="shared" si="37"/>
        <v>14.66</v>
      </c>
      <c r="AT45" s="231">
        <f t="shared" si="38"/>
        <v>14.75</v>
      </c>
      <c r="AU45" s="229">
        <f t="shared" si="39"/>
        <v>14.84</v>
      </c>
      <c r="AV45" s="232">
        <f t="shared" si="40"/>
        <v>14.93</v>
      </c>
      <c r="AW45" s="229">
        <f t="shared" si="41"/>
        <v>15.02</v>
      </c>
      <c r="AX45" s="228">
        <f t="shared" si="42"/>
        <v>15.11</v>
      </c>
      <c r="AY45" s="229">
        <f t="shared" si="43"/>
        <v>15.2</v>
      </c>
      <c r="AZ45" s="260"/>
      <c r="BA45" s="260"/>
      <c r="BB45" s="260"/>
      <c r="BC45" s="260"/>
      <c r="BD45" s="260"/>
      <c r="BE45" s="265"/>
      <c r="BF45" s="257"/>
      <c r="BG45" s="226">
        <v>4000000</v>
      </c>
      <c r="BH45" s="354"/>
      <c r="BI45" s="257"/>
      <c r="BJ45" s="257"/>
      <c r="BK45" s="257"/>
      <c r="BL45" s="257"/>
      <c r="BM45" s="257"/>
      <c r="BN45" s="257"/>
      <c r="BO45" s="257"/>
      <c r="BP45" s="257"/>
      <c r="BQ45" s="257"/>
      <c r="BR45" s="257"/>
      <c r="BS45" s="257"/>
      <c r="BT45" s="257"/>
      <c r="BU45" s="257"/>
      <c r="BV45" s="257"/>
      <c r="BW45" s="257"/>
      <c r="BX45" s="257"/>
      <c r="BY45" s="257"/>
      <c r="BZ45" s="257"/>
      <c r="CA45" s="257"/>
      <c r="CB45" s="257"/>
      <c r="CC45" s="257"/>
      <c r="CD45" s="257"/>
      <c r="CE45" s="257"/>
      <c r="CF45" s="257"/>
      <c r="CG45" s="257"/>
      <c r="CH45" s="257"/>
      <c r="CI45" s="257"/>
      <c r="CJ45" s="257"/>
      <c r="CK45" s="257"/>
      <c r="CL45" s="257"/>
      <c r="CM45" s="257"/>
      <c r="CN45" s="257"/>
      <c r="CO45" s="257"/>
      <c r="CP45" s="257"/>
      <c r="CQ45" s="257"/>
      <c r="CR45" s="257"/>
      <c r="CS45" s="257"/>
      <c r="CT45" s="257"/>
      <c r="CU45" s="257"/>
      <c r="CV45" s="257"/>
      <c r="CW45" s="257"/>
      <c r="CX45" s="257"/>
      <c r="CY45" s="257"/>
      <c r="CZ45" s="257"/>
      <c r="DA45" s="257"/>
      <c r="DB45" s="257"/>
      <c r="DC45" s="257"/>
      <c r="DD45" s="257"/>
      <c r="DE45" s="257"/>
      <c r="DF45" s="257"/>
      <c r="DG45" s="257"/>
      <c r="DH45" s="257"/>
      <c r="DI45" s="257"/>
      <c r="DJ45" s="257"/>
      <c r="DK45" s="257"/>
      <c r="DL45" s="257"/>
      <c r="DM45" s="257"/>
      <c r="DN45" s="257"/>
      <c r="DO45" s="257"/>
      <c r="DP45" s="257"/>
      <c r="DQ45" s="257"/>
      <c r="DR45" s="257"/>
      <c r="DS45" s="257"/>
      <c r="DT45" s="257"/>
      <c r="DU45" s="257"/>
      <c r="DV45" s="257"/>
      <c r="DW45" s="257"/>
      <c r="DX45" s="257"/>
      <c r="DY45" s="257"/>
      <c r="DZ45" s="257"/>
      <c r="EA45" s="257"/>
      <c r="EB45" s="257"/>
      <c r="EC45" s="257"/>
      <c r="ED45" s="257"/>
      <c r="EE45" s="257"/>
      <c r="EF45" s="257"/>
      <c r="EG45" s="257"/>
      <c r="EH45" s="257"/>
      <c r="EI45" s="257"/>
      <c r="EJ45" s="257"/>
      <c r="EK45" s="257"/>
      <c r="EL45" s="257"/>
      <c r="EM45" s="257"/>
      <c r="EN45" s="257"/>
      <c r="EO45" s="257"/>
      <c r="EP45" s="257"/>
      <c r="EQ45" s="257"/>
      <c r="ER45" s="257"/>
      <c r="ES45" s="257"/>
      <c r="ET45" s="257"/>
      <c r="EU45" s="257"/>
      <c r="EV45" s="257"/>
      <c r="EW45" s="257"/>
      <c r="EX45" s="257"/>
      <c r="EY45" s="257"/>
      <c r="EZ45" s="257"/>
      <c r="FA45" s="257"/>
      <c r="FB45" s="257"/>
      <c r="FC45" s="257"/>
      <c r="FD45" s="257"/>
      <c r="FE45" s="257"/>
      <c r="FF45" s="257"/>
      <c r="FG45" s="257"/>
      <c r="FH45" s="257"/>
      <c r="FI45" s="257"/>
      <c r="FJ45" s="257"/>
      <c r="FK45" s="257"/>
      <c r="FL45" s="257"/>
      <c r="FM45" s="257"/>
      <c r="FN45" s="257"/>
      <c r="FO45" s="257"/>
      <c r="FP45" s="257"/>
      <c r="FQ45" s="257"/>
      <c r="FR45" s="257"/>
      <c r="FS45" s="257"/>
      <c r="FT45" s="257"/>
      <c r="FU45" s="257"/>
      <c r="FV45" s="257"/>
      <c r="FW45" s="257"/>
      <c r="FX45" s="257"/>
      <c r="FY45" s="257"/>
      <c r="FZ45" s="257"/>
      <c r="GA45" s="257"/>
      <c r="GB45" s="257"/>
      <c r="GC45" s="257"/>
      <c r="GD45" s="257"/>
      <c r="GE45" s="257"/>
      <c r="GF45" s="257"/>
      <c r="GG45" s="257"/>
      <c r="GH45" s="257"/>
      <c r="GI45" s="257"/>
      <c r="GJ45" s="257"/>
      <c r="GK45" s="257"/>
      <c r="GL45" s="257"/>
      <c r="GM45" s="257"/>
      <c r="GN45" s="257"/>
      <c r="GO45" s="257"/>
      <c r="GP45" s="257"/>
      <c r="GQ45" s="257"/>
      <c r="GR45" s="257"/>
      <c r="GS45" s="257"/>
      <c r="GT45" s="257"/>
      <c r="GU45" s="257"/>
      <c r="GV45" s="257"/>
      <c r="GW45" s="257"/>
      <c r="GX45" s="257"/>
      <c r="GY45" s="257"/>
      <c r="GZ45" s="257"/>
      <c r="HA45" s="257"/>
      <c r="HB45" s="257"/>
      <c r="HC45" s="257"/>
      <c r="HD45" s="257"/>
      <c r="HE45" s="257"/>
      <c r="HF45" s="257"/>
      <c r="HG45" s="257"/>
      <c r="HH45" s="257"/>
      <c r="HI45" s="257"/>
      <c r="HJ45" s="257"/>
      <c r="HK45" s="257"/>
      <c r="HL45" s="257"/>
      <c r="HM45" s="257"/>
      <c r="HN45" s="257"/>
      <c r="HO45" s="257"/>
      <c r="HP45" s="257"/>
      <c r="HQ45" s="257"/>
      <c r="HR45" s="257"/>
      <c r="HS45" s="257"/>
      <c r="HT45" s="257"/>
      <c r="HU45" s="257"/>
      <c r="HV45" s="257"/>
      <c r="HW45" s="257"/>
      <c r="HX45" s="257"/>
      <c r="HY45" s="257"/>
      <c r="HZ45" s="257"/>
      <c r="IA45" s="257"/>
      <c r="IB45" s="257"/>
      <c r="IC45" s="257"/>
      <c r="ID45" s="257"/>
      <c r="IE45" s="257"/>
      <c r="IF45" s="257"/>
      <c r="IG45" s="257"/>
      <c r="IH45" s="257"/>
      <c r="II45" s="257"/>
      <c r="IJ45" s="257"/>
      <c r="IK45" s="257"/>
      <c r="IL45" s="257"/>
      <c r="IM45" s="257"/>
      <c r="IN45" s="257"/>
      <c r="IO45" s="257"/>
      <c r="IP45" s="257"/>
      <c r="IQ45" s="257"/>
      <c r="IR45" s="257"/>
      <c r="IS45" s="257"/>
      <c r="IT45" s="257"/>
      <c r="IU45" s="257"/>
      <c r="IV45" s="257"/>
    </row>
    <row r="46" spans="1:256" ht="15" x14ac:dyDescent="0.25">
      <c r="A46" s="200">
        <v>63</v>
      </c>
      <c r="B46" s="201">
        <f t="shared" si="44"/>
        <v>1.3360000000000001</v>
      </c>
      <c r="C46" s="202">
        <v>8.0000000000000002E-3</v>
      </c>
      <c r="D46" s="203"/>
      <c r="E46" s="354"/>
      <c r="F46" s="236">
        <v>4100000</v>
      </c>
      <c r="G46" s="237">
        <f t="shared" si="45"/>
        <v>11.2</v>
      </c>
      <c r="H46" s="238">
        <f t="shared" si="0"/>
        <v>11.29</v>
      </c>
      <c r="I46" s="239">
        <f t="shared" si="1"/>
        <v>11.47</v>
      </c>
      <c r="J46" s="238">
        <f t="shared" si="2"/>
        <v>11.47</v>
      </c>
      <c r="K46" s="239">
        <f t="shared" si="3"/>
        <v>11.56</v>
      </c>
      <c r="L46" s="238">
        <f t="shared" si="4"/>
        <v>11.65</v>
      </c>
      <c r="M46" s="239">
        <f t="shared" si="5"/>
        <v>11.74</v>
      </c>
      <c r="N46" s="238">
        <f t="shared" si="6"/>
        <v>11.83</v>
      </c>
      <c r="O46" s="240">
        <f t="shared" si="7"/>
        <v>12.01</v>
      </c>
      <c r="P46" s="241">
        <f t="shared" si="8"/>
        <v>12.01</v>
      </c>
      <c r="Q46" s="239">
        <f t="shared" si="9"/>
        <v>12.1</v>
      </c>
      <c r="R46" s="238">
        <f t="shared" si="10"/>
        <v>12.19</v>
      </c>
      <c r="S46" s="239">
        <f t="shared" si="11"/>
        <v>12.28</v>
      </c>
      <c r="T46" s="238">
        <f t="shared" si="12"/>
        <v>12.36</v>
      </c>
      <c r="U46" s="239">
        <f t="shared" si="13"/>
        <v>12.45</v>
      </c>
      <c r="V46" s="238">
        <f t="shared" si="14"/>
        <v>12.54</v>
      </c>
      <c r="W46" s="239">
        <f t="shared" si="15"/>
        <v>12.63</v>
      </c>
      <c r="X46" s="238">
        <f t="shared" si="16"/>
        <v>12.72</v>
      </c>
      <c r="Y46" s="240">
        <f t="shared" si="17"/>
        <v>12.81</v>
      </c>
      <c r="Z46" s="241">
        <f t="shared" si="18"/>
        <v>12.9</v>
      </c>
      <c r="AA46" s="239">
        <f t="shared" si="19"/>
        <v>12.99</v>
      </c>
      <c r="AB46" s="238">
        <f t="shared" si="20"/>
        <v>13.08</v>
      </c>
      <c r="AC46" s="239">
        <f t="shared" si="21"/>
        <v>13.17</v>
      </c>
      <c r="AD46" s="238">
        <f t="shared" si="22"/>
        <v>13.26</v>
      </c>
      <c r="AE46" s="239">
        <f t="shared" si="23"/>
        <v>13.35</v>
      </c>
      <c r="AF46" s="238">
        <f t="shared" si="24"/>
        <v>13.44</v>
      </c>
      <c r="AG46" s="239">
        <f t="shared" si="25"/>
        <v>13.53</v>
      </c>
      <c r="AH46" s="238">
        <f t="shared" si="26"/>
        <v>13.62</v>
      </c>
      <c r="AI46" s="240">
        <f t="shared" si="27"/>
        <v>13.71</v>
      </c>
      <c r="AJ46" s="241">
        <f t="shared" si="28"/>
        <v>13.8</v>
      </c>
      <c r="AK46" s="239">
        <f t="shared" si="29"/>
        <v>13.89</v>
      </c>
      <c r="AL46" s="238">
        <f t="shared" si="30"/>
        <v>13.98</v>
      </c>
      <c r="AM46" s="239">
        <f t="shared" si="31"/>
        <v>14.07</v>
      </c>
      <c r="AN46" s="238">
        <f t="shared" si="32"/>
        <v>14.16</v>
      </c>
      <c r="AO46" s="239">
        <f t="shared" si="33"/>
        <v>14.25</v>
      </c>
      <c r="AP46" s="238">
        <f t="shared" si="34"/>
        <v>14.34</v>
      </c>
      <c r="AQ46" s="239">
        <f t="shared" si="35"/>
        <v>14.43</v>
      </c>
      <c r="AR46" s="238">
        <f t="shared" si="36"/>
        <v>14.52</v>
      </c>
      <c r="AS46" s="240">
        <f t="shared" si="37"/>
        <v>14.6</v>
      </c>
      <c r="AT46" s="241">
        <f t="shared" si="38"/>
        <v>14.69</v>
      </c>
      <c r="AU46" s="239">
        <f t="shared" si="39"/>
        <v>14.78</v>
      </c>
      <c r="AV46" s="242">
        <f t="shared" si="40"/>
        <v>14.87</v>
      </c>
      <c r="AW46" s="239">
        <f t="shared" si="41"/>
        <v>14.96</v>
      </c>
      <c r="AX46" s="238">
        <f t="shared" si="42"/>
        <v>15.05</v>
      </c>
      <c r="AY46" s="239">
        <f t="shared" si="43"/>
        <v>15.14</v>
      </c>
      <c r="AZ46" s="262"/>
      <c r="BA46" s="262"/>
      <c r="BB46" s="262"/>
      <c r="BC46" s="262"/>
      <c r="BD46" s="262"/>
      <c r="BE46" s="263"/>
      <c r="BF46" s="257"/>
      <c r="BG46" s="236">
        <v>4100000</v>
      </c>
      <c r="BH46" s="354"/>
      <c r="BI46" s="257"/>
      <c r="BJ46" s="257"/>
      <c r="BK46" s="257"/>
      <c r="BL46" s="257"/>
      <c r="BM46" s="257"/>
      <c r="BN46" s="257"/>
      <c r="BO46" s="257"/>
      <c r="BP46" s="257"/>
      <c r="BQ46" s="257"/>
      <c r="BR46" s="257"/>
      <c r="BS46" s="257"/>
      <c r="BT46" s="257"/>
      <c r="BU46" s="257"/>
      <c r="BV46" s="257"/>
      <c r="BW46" s="257"/>
      <c r="BX46" s="257"/>
      <c r="BY46" s="257"/>
      <c r="BZ46" s="257"/>
      <c r="CA46" s="257"/>
      <c r="CB46" s="257"/>
      <c r="CC46" s="257"/>
      <c r="CD46" s="257"/>
      <c r="CE46" s="257"/>
      <c r="CF46" s="257"/>
      <c r="CG46" s="257"/>
      <c r="CH46" s="257"/>
      <c r="CI46" s="257"/>
      <c r="CJ46" s="257"/>
      <c r="CK46" s="257"/>
      <c r="CL46" s="257"/>
      <c r="CM46" s="257"/>
      <c r="CN46" s="257"/>
      <c r="CO46" s="257"/>
      <c r="CP46" s="257"/>
      <c r="CQ46" s="257"/>
      <c r="CR46" s="257"/>
      <c r="CS46" s="257"/>
      <c r="CT46" s="257"/>
      <c r="CU46" s="257"/>
      <c r="CV46" s="257"/>
      <c r="CW46" s="257"/>
      <c r="CX46" s="257"/>
      <c r="CY46" s="257"/>
      <c r="CZ46" s="257"/>
      <c r="DA46" s="257"/>
      <c r="DB46" s="257"/>
      <c r="DC46" s="257"/>
      <c r="DD46" s="257"/>
      <c r="DE46" s="257"/>
      <c r="DF46" s="257"/>
      <c r="DG46" s="257"/>
      <c r="DH46" s="257"/>
      <c r="DI46" s="257"/>
      <c r="DJ46" s="257"/>
      <c r="DK46" s="257"/>
      <c r="DL46" s="257"/>
      <c r="DM46" s="257"/>
      <c r="DN46" s="257"/>
      <c r="DO46" s="257"/>
      <c r="DP46" s="257"/>
      <c r="DQ46" s="257"/>
      <c r="DR46" s="257"/>
      <c r="DS46" s="257"/>
      <c r="DT46" s="257"/>
      <c r="DU46" s="257"/>
      <c r="DV46" s="257"/>
      <c r="DW46" s="257"/>
      <c r="DX46" s="257"/>
      <c r="DY46" s="257"/>
      <c r="DZ46" s="257"/>
      <c r="EA46" s="257"/>
      <c r="EB46" s="257"/>
      <c r="EC46" s="257"/>
      <c r="ED46" s="257"/>
      <c r="EE46" s="257"/>
      <c r="EF46" s="257"/>
      <c r="EG46" s="257"/>
      <c r="EH46" s="257"/>
      <c r="EI46" s="257"/>
      <c r="EJ46" s="257"/>
      <c r="EK46" s="257"/>
      <c r="EL46" s="257"/>
      <c r="EM46" s="257"/>
      <c r="EN46" s="257"/>
      <c r="EO46" s="257"/>
      <c r="EP46" s="257"/>
      <c r="EQ46" s="257"/>
      <c r="ER46" s="257"/>
      <c r="ES46" s="257"/>
      <c r="ET46" s="257"/>
      <c r="EU46" s="257"/>
      <c r="EV46" s="257"/>
      <c r="EW46" s="257"/>
      <c r="EX46" s="257"/>
      <c r="EY46" s="257"/>
      <c r="EZ46" s="257"/>
      <c r="FA46" s="257"/>
      <c r="FB46" s="257"/>
      <c r="FC46" s="257"/>
      <c r="FD46" s="257"/>
      <c r="FE46" s="257"/>
      <c r="FF46" s="257"/>
      <c r="FG46" s="257"/>
      <c r="FH46" s="257"/>
      <c r="FI46" s="257"/>
      <c r="FJ46" s="257"/>
      <c r="FK46" s="257"/>
      <c r="FL46" s="257"/>
      <c r="FM46" s="257"/>
      <c r="FN46" s="257"/>
      <c r="FO46" s="257"/>
      <c r="FP46" s="257"/>
      <c r="FQ46" s="257"/>
      <c r="FR46" s="257"/>
      <c r="FS46" s="257"/>
      <c r="FT46" s="257"/>
      <c r="FU46" s="257"/>
      <c r="FV46" s="257"/>
      <c r="FW46" s="257"/>
      <c r="FX46" s="257"/>
      <c r="FY46" s="257"/>
      <c r="FZ46" s="257"/>
      <c r="GA46" s="257"/>
      <c r="GB46" s="257"/>
      <c r="GC46" s="257"/>
      <c r="GD46" s="257"/>
      <c r="GE46" s="257"/>
      <c r="GF46" s="257"/>
      <c r="GG46" s="257"/>
      <c r="GH46" s="257"/>
      <c r="GI46" s="257"/>
      <c r="GJ46" s="257"/>
      <c r="GK46" s="257"/>
      <c r="GL46" s="257"/>
      <c r="GM46" s="257"/>
      <c r="GN46" s="257"/>
      <c r="GO46" s="257"/>
      <c r="GP46" s="257"/>
      <c r="GQ46" s="257"/>
      <c r="GR46" s="257"/>
      <c r="GS46" s="257"/>
      <c r="GT46" s="257"/>
      <c r="GU46" s="257"/>
      <c r="GV46" s="257"/>
      <c r="GW46" s="257"/>
      <c r="GX46" s="257"/>
      <c r="GY46" s="257"/>
      <c r="GZ46" s="257"/>
      <c r="HA46" s="257"/>
      <c r="HB46" s="257"/>
      <c r="HC46" s="257"/>
      <c r="HD46" s="257"/>
      <c r="HE46" s="257"/>
      <c r="HF46" s="257"/>
      <c r="HG46" s="257"/>
      <c r="HH46" s="257"/>
      <c r="HI46" s="257"/>
      <c r="HJ46" s="257"/>
      <c r="HK46" s="257"/>
      <c r="HL46" s="257"/>
      <c r="HM46" s="257"/>
      <c r="HN46" s="257"/>
      <c r="HO46" s="257"/>
      <c r="HP46" s="257"/>
      <c r="HQ46" s="257"/>
      <c r="HR46" s="257"/>
      <c r="HS46" s="257"/>
      <c r="HT46" s="257"/>
      <c r="HU46" s="257"/>
      <c r="HV46" s="257"/>
      <c r="HW46" s="257"/>
      <c r="HX46" s="257"/>
      <c r="HY46" s="257"/>
      <c r="HZ46" s="257"/>
      <c r="IA46" s="257"/>
      <c r="IB46" s="257"/>
      <c r="IC46" s="257"/>
      <c r="ID46" s="257"/>
      <c r="IE46" s="257"/>
      <c r="IF46" s="257"/>
      <c r="IG46" s="257"/>
      <c r="IH46" s="257"/>
      <c r="II46" s="257"/>
      <c r="IJ46" s="257"/>
      <c r="IK46" s="257"/>
      <c r="IL46" s="257"/>
      <c r="IM46" s="257"/>
      <c r="IN46" s="257"/>
      <c r="IO46" s="257"/>
      <c r="IP46" s="257"/>
      <c r="IQ46" s="257"/>
      <c r="IR46" s="257"/>
      <c r="IS46" s="257"/>
      <c r="IT46" s="257"/>
      <c r="IU46" s="257"/>
      <c r="IV46" s="257"/>
    </row>
    <row r="47" spans="1:256" ht="15" x14ac:dyDescent="0.25">
      <c r="A47" s="214">
        <v>64</v>
      </c>
      <c r="B47" s="215">
        <f t="shared" si="44"/>
        <v>1.3440000000000001</v>
      </c>
      <c r="C47" s="202">
        <v>8.0000000000000002E-3</v>
      </c>
      <c r="D47" s="203"/>
      <c r="E47" s="354"/>
      <c r="F47" s="236">
        <v>4200000</v>
      </c>
      <c r="G47" s="237">
        <f t="shared" si="45"/>
        <v>11.16</v>
      </c>
      <c r="H47" s="238">
        <f t="shared" si="0"/>
        <v>11.25</v>
      </c>
      <c r="I47" s="239">
        <f t="shared" si="1"/>
        <v>11.43</v>
      </c>
      <c r="J47" s="238">
        <f t="shared" si="2"/>
        <v>11.43</v>
      </c>
      <c r="K47" s="239">
        <f t="shared" si="3"/>
        <v>11.52</v>
      </c>
      <c r="L47" s="238">
        <f t="shared" si="4"/>
        <v>11.61</v>
      </c>
      <c r="M47" s="239">
        <f t="shared" si="5"/>
        <v>11.7</v>
      </c>
      <c r="N47" s="238">
        <f t="shared" si="6"/>
        <v>11.78</v>
      </c>
      <c r="O47" s="240">
        <f t="shared" si="7"/>
        <v>11.97</v>
      </c>
      <c r="P47" s="241">
        <f t="shared" si="8"/>
        <v>11.96</v>
      </c>
      <c r="Q47" s="239">
        <f t="shared" si="9"/>
        <v>12.05</v>
      </c>
      <c r="R47" s="238">
        <f t="shared" si="10"/>
        <v>12.14</v>
      </c>
      <c r="S47" s="239">
        <f t="shared" si="11"/>
        <v>12.23</v>
      </c>
      <c r="T47" s="238">
        <f t="shared" si="12"/>
        <v>12.32</v>
      </c>
      <c r="U47" s="239">
        <f t="shared" si="13"/>
        <v>12.41</v>
      </c>
      <c r="V47" s="238">
        <f t="shared" si="14"/>
        <v>12.5</v>
      </c>
      <c r="W47" s="239">
        <f t="shared" si="15"/>
        <v>12.59</v>
      </c>
      <c r="X47" s="238">
        <f t="shared" si="16"/>
        <v>12.68</v>
      </c>
      <c r="Y47" s="240">
        <f t="shared" si="17"/>
        <v>12.77</v>
      </c>
      <c r="Z47" s="241">
        <f t="shared" si="18"/>
        <v>12.86</v>
      </c>
      <c r="AA47" s="239">
        <f t="shared" si="19"/>
        <v>12.95</v>
      </c>
      <c r="AB47" s="238">
        <f t="shared" si="20"/>
        <v>13.03</v>
      </c>
      <c r="AC47" s="239">
        <f t="shared" si="21"/>
        <v>13.12</v>
      </c>
      <c r="AD47" s="238">
        <f t="shared" si="22"/>
        <v>13.21</v>
      </c>
      <c r="AE47" s="239">
        <f t="shared" si="23"/>
        <v>13.3</v>
      </c>
      <c r="AF47" s="238">
        <f t="shared" si="24"/>
        <v>13.39</v>
      </c>
      <c r="AG47" s="239">
        <f t="shared" si="25"/>
        <v>13.48</v>
      </c>
      <c r="AH47" s="238">
        <f t="shared" si="26"/>
        <v>13.57</v>
      </c>
      <c r="AI47" s="240">
        <f t="shared" si="27"/>
        <v>13.66</v>
      </c>
      <c r="AJ47" s="241">
        <f t="shared" si="28"/>
        <v>13.75</v>
      </c>
      <c r="AK47" s="239">
        <f t="shared" si="29"/>
        <v>13.84</v>
      </c>
      <c r="AL47" s="238">
        <f t="shared" si="30"/>
        <v>13.93</v>
      </c>
      <c r="AM47" s="239">
        <f t="shared" si="31"/>
        <v>14.02</v>
      </c>
      <c r="AN47" s="238">
        <f t="shared" si="32"/>
        <v>14.11</v>
      </c>
      <c r="AO47" s="239">
        <f t="shared" si="33"/>
        <v>14.2</v>
      </c>
      <c r="AP47" s="238">
        <f t="shared" si="34"/>
        <v>14.28</v>
      </c>
      <c r="AQ47" s="239">
        <f t="shared" si="35"/>
        <v>14.37</v>
      </c>
      <c r="AR47" s="238">
        <f t="shared" si="36"/>
        <v>14.46</v>
      </c>
      <c r="AS47" s="240">
        <f t="shared" si="37"/>
        <v>14.55</v>
      </c>
      <c r="AT47" s="241">
        <f t="shared" si="38"/>
        <v>14.64</v>
      </c>
      <c r="AU47" s="239">
        <f t="shared" si="39"/>
        <v>14.73</v>
      </c>
      <c r="AV47" s="242">
        <f t="shared" si="40"/>
        <v>14.82</v>
      </c>
      <c r="AW47" s="239">
        <f t="shared" si="41"/>
        <v>14.91</v>
      </c>
      <c r="AX47" s="238">
        <f t="shared" si="42"/>
        <v>15</v>
      </c>
      <c r="AY47" s="239">
        <f t="shared" si="43"/>
        <v>15.09</v>
      </c>
      <c r="AZ47" s="262"/>
      <c r="BA47" s="262"/>
      <c r="BB47" s="262"/>
      <c r="BC47" s="262"/>
      <c r="BD47" s="262"/>
      <c r="BE47" s="263"/>
      <c r="BF47" s="257"/>
      <c r="BG47" s="236">
        <v>4200000</v>
      </c>
      <c r="BH47" s="354"/>
      <c r="BI47" s="257"/>
      <c r="BJ47" s="257"/>
      <c r="BK47" s="257"/>
      <c r="BL47" s="257"/>
      <c r="BM47" s="257"/>
      <c r="BN47" s="257"/>
      <c r="BO47" s="257"/>
      <c r="BP47" s="257"/>
      <c r="BQ47" s="257"/>
      <c r="BR47" s="257"/>
      <c r="BS47" s="257"/>
      <c r="BT47" s="257"/>
      <c r="BU47" s="257"/>
      <c r="BV47" s="257"/>
      <c r="BW47" s="257"/>
      <c r="BX47" s="257"/>
      <c r="BY47" s="257"/>
      <c r="BZ47" s="257"/>
      <c r="CA47" s="257"/>
      <c r="CB47" s="257"/>
      <c r="CC47" s="257"/>
      <c r="CD47" s="257"/>
      <c r="CE47" s="257"/>
      <c r="CF47" s="257"/>
      <c r="CG47" s="257"/>
      <c r="CH47" s="257"/>
      <c r="CI47" s="257"/>
      <c r="CJ47" s="257"/>
      <c r="CK47" s="257"/>
      <c r="CL47" s="257"/>
      <c r="CM47" s="257"/>
      <c r="CN47" s="257"/>
      <c r="CO47" s="257"/>
      <c r="CP47" s="257"/>
      <c r="CQ47" s="257"/>
      <c r="CR47" s="257"/>
      <c r="CS47" s="257"/>
      <c r="CT47" s="257"/>
      <c r="CU47" s="257"/>
      <c r="CV47" s="257"/>
      <c r="CW47" s="257"/>
      <c r="CX47" s="257"/>
      <c r="CY47" s="257"/>
      <c r="CZ47" s="257"/>
      <c r="DA47" s="257"/>
      <c r="DB47" s="257"/>
      <c r="DC47" s="257"/>
      <c r="DD47" s="257"/>
      <c r="DE47" s="257"/>
      <c r="DF47" s="257"/>
      <c r="DG47" s="257"/>
      <c r="DH47" s="257"/>
      <c r="DI47" s="257"/>
      <c r="DJ47" s="257"/>
      <c r="DK47" s="257"/>
      <c r="DL47" s="257"/>
      <c r="DM47" s="257"/>
      <c r="DN47" s="257"/>
      <c r="DO47" s="257"/>
      <c r="DP47" s="257"/>
      <c r="DQ47" s="257"/>
      <c r="DR47" s="257"/>
      <c r="DS47" s="257"/>
      <c r="DT47" s="257"/>
      <c r="DU47" s="257"/>
      <c r="DV47" s="257"/>
      <c r="DW47" s="257"/>
      <c r="DX47" s="257"/>
      <c r="DY47" s="257"/>
      <c r="DZ47" s="257"/>
      <c r="EA47" s="257"/>
      <c r="EB47" s="257"/>
      <c r="EC47" s="257"/>
      <c r="ED47" s="257"/>
      <c r="EE47" s="257"/>
      <c r="EF47" s="257"/>
      <c r="EG47" s="257"/>
      <c r="EH47" s="257"/>
      <c r="EI47" s="257"/>
      <c r="EJ47" s="257"/>
      <c r="EK47" s="257"/>
      <c r="EL47" s="257"/>
      <c r="EM47" s="257"/>
      <c r="EN47" s="257"/>
      <c r="EO47" s="257"/>
      <c r="EP47" s="257"/>
      <c r="EQ47" s="257"/>
      <c r="ER47" s="257"/>
      <c r="ES47" s="257"/>
      <c r="ET47" s="257"/>
      <c r="EU47" s="257"/>
      <c r="EV47" s="257"/>
      <c r="EW47" s="257"/>
      <c r="EX47" s="257"/>
      <c r="EY47" s="257"/>
      <c r="EZ47" s="257"/>
      <c r="FA47" s="257"/>
      <c r="FB47" s="257"/>
      <c r="FC47" s="257"/>
      <c r="FD47" s="257"/>
      <c r="FE47" s="257"/>
      <c r="FF47" s="257"/>
      <c r="FG47" s="257"/>
      <c r="FH47" s="257"/>
      <c r="FI47" s="257"/>
      <c r="FJ47" s="257"/>
      <c r="FK47" s="257"/>
      <c r="FL47" s="257"/>
      <c r="FM47" s="257"/>
      <c r="FN47" s="257"/>
      <c r="FO47" s="257"/>
      <c r="FP47" s="257"/>
      <c r="FQ47" s="257"/>
      <c r="FR47" s="257"/>
      <c r="FS47" s="257"/>
      <c r="FT47" s="257"/>
      <c r="FU47" s="257"/>
      <c r="FV47" s="257"/>
      <c r="FW47" s="257"/>
      <c r="FX47" s="257"/>
      <c r="FY47" s="257"/>
      <c r="FZ47" s="257"/>
      <c r="GA47" s="257"/>
      <c r="GB47" s="257"/>
      <c r="GC47" s="257"/>
      <c r="GD47" s="257"/>
      <c r="GE47" s="257"/>
      <c r="GF47" s="257"/>
      <c r="GG47" s="257"/>
      <c r="GH47" s="257"/>
      <c r="GI47" s="257"/>
      <c r="GJ47" s="257"/>
      <c r="GK47" s="257"/>
      <c r="GL47" s="257"/>
      <c r="GM47" s="257"/>
      <c r="GN47" s="257"/>
      <c r="GO47" s="257"/>
      <c r="GP47" s="257"/>
      <c r="GQ47" s="257"/>
      <c r="GR47" s="257"/>
      <c r="GS47" s="257"/>
      <c r="GT47" s="257"/>
      <c r="GU47" s="257"/>
      <c r="GV47" s="257"/>
      <c r="GW47" s="257"/>
      <c r="GX47" s="257"/>
      <c r="GY47" s="257"/>
      <c r="GZ47" s="257"/>
      <c r="HA47" s="257"/>
      <c r="HB47" s="257"/>
      <c r="HC47" s="257"/>
      <c r="HD47" s="257"/>
      <c r="HE47" s="257"/>
      <c r="HF47" s="257"/>
      <c r="HG47" s="257"/>
      <c r="HH47" s="257"/>
      <c r="HI47" s="257"/>
      <c r="HJ47" s="257"/>
      <c r="HK47" s="257"/>
      <c r="HL47" s="257"/>
      <c r="HM47" s="257"/>
      <c r="HN47" s="257"/>
      <c r="HO47" s="257"/>
      <c r="HP47" s="257"/>
      <c r="HQ47" s="257"/>
      <c r="HR47" s="257"/>
      <c r="HS47" s="257"/>
      <c r="HT47" s="257"/>
      <c r="HU47" s="257"/>
      <c r="HV47" s="257"/>
      <c r="HW47" s="257"/>
      <c r="HX47" s="257"/>
      <c r="HY47" s="257"/>
      <c r="HZ47" s="257"/>
      <c r="IA47" s="257"/>
      <c r="IB47" s="257"/>
      <c r="IC47" s="257"/>
      <c r="ID47" s="257"/>
      <c r="IE47" s="257"/>
      <c r="IF47" s="257"/>
      <c r="IG47" s="257"/>
      <c r="IH47" s="257"/>
      <c r="II47" s="257"/>
      <c r="IJ47" s="257"/>
      <c r="IK47" s="257"/>
      <c r="IL47" s="257"/>
      <c r="IM47" s="257"/>
      <c r="IN47" s="257"/>
      <c r="IO47" s="257"/>
      <c r="IP47" s="257"/>
      <c r="IQ47" s="257"/>
      <c r="IR47" s="257"/>
      <c r="IS47" s="257"/>
      <c r="IT47" s="257"/>
      <c r="IU47" s="257"/>
      <c r="IV47" s="257"/>
    </row>
    <row r="48" spans="1:256" ht="15" x14ac:dyDescent="0.25">
      <c r="A48" s="200">
        <v>65</v>
      </c>
      <c r="B48" s="201">
        <f t="shared" si="44"/>
        <v>1.3520000000000001</v>
      </c>
      <c r="C48" s="202">
        <v>8.0000000000000002E-3</v>
      </c>
      <c r="D48" s="203"/>
      <c r="E48" s="354"/>
      <c r="F48" s="245">
        <v>4300000</v>
      </c>
      <c r="G48" s="237">
        <f t="shared" si="45"/>
        <v>11.12</v>
      </c>
      <c r="H48" s="238">
        <f t="shared" si="0"/>
        <v>11.21</v>
      </c>
      <c r="I48" s="239">
        <f t="shared" si="1"/>
        <v>11.39</v>
      </c>
      <c r="J48" s="238">
        <f t="shared" si="2"/>
        <v>11.39</v>
      </c>
      <c r="K48" s="239">
        <f t="shared" si="3"/>
        <v>11.48</v>
      </c>
      <c r="L48" s="238">
        <f t="shared" si="4"/>
        <v>11.56</v>
      </c>
      <c r="M48" s="239">
        <f t="shared" si="5"/>
        <v>11.65</v>
      </c>
      <c r="N48" s="238">
        <f t="shared" si="6"/>
        <v>11.74</v>
      </c>
      <c r="O48" s="240">
        <f t="shared" si="7"/>
        <v>11.93</v>
      </c>
      <c r="P48" s="241">
        <f t="shared" si="8"/>
        <v>11.92</v>
      </c>
      <c r="Q48" s="239">
        <f t="shared" si="9"/>
        <v>12.01</v>
      </c>
      <c r="R48" s="238">
        <f t="shared" si="10"/>
        <v>12.1</v>
      </c>
      <c r="S48" s="239">
        <f t="shared" si="11"/>
        <v>12.19</v>
      </c>
      <c r="T48" s="238">
        <f t="shared" si="12"/>
        <v>12.28</v>
      </c>
      <c r="U48" s="239">
        <f t="shared" si="13"/>
        <v>12.37</v>
      </c>
      <c r="V48" s="238">
        <f t="shared" si="14"/>
        <v>12.45</v>
      </c>
      <c r="W48" s="239">
        <f t="shared" si="15"/>
        <v>12.54</v>
      </c>
      <c r="X48" s="238">
        <f t="shared" si="16"/>
        <v>12.63</v>
      </c>
      <c r="Y48" s="240">
        <f t="shared" si="17"/>
        <v>12.72</v>
      </c>
      <c r="Z48" s="241">
        <f t="shared" si="18"/>
        <v>12.81</v>
      </c>
      <c r="AA48" s="239">
        <f t="shared" si="19"/>
        <v>12.9</v>
      </c>
      <c r="AB48" s="238">
        <f t="shared" si="20"/>
        <v>12.99</v>
      </c>
      <c r="AC48" s="239">
        <f t="shared" si="21"/>
        <v>13.08</v>
      </c>
      <c r="AD48" s="238">
        <f t="shared" si="22"/>
        <v>13.17</v>
      </c>
      <c r="AE48" s="239">
        <f t="shared" si="23"/>
        <v>13.26</v>
      </c>
      <c r="AF48" s="238">
        <f t="shared" si="24"/>
        <v>13.34</v>
      </c>
      <c r="AG48" s="239">
        <f t="shared" si="25"/>
        <v>13.43</v>
      </c>
      <c r="AH48" s="238">
        <f t="shared" si="26"/>
        <v>13.52</v>
      </c>
      <c r="AI48" s="240">
        <f t="shared" si="27"/>
        <v>13.61</v>
      </c>
      <c r="AJ48" s="241">
        <f t="shared" si="28"/>
        <v>13.7</v>
      </c>
      <c r="AK48" s="239">
        <f t="shared" si="29"/>
        <v>13.79</v>
      </c>
      <c r="AL48" s="238">
        <f t="shared" si="30"/>
        <v>13.88</v>
      </c>
      <c r="AM48" s="239">
        <f t="shared" si="31"/>
        <v>13.97</v>
      </c>
      <c r="AN48" s="238">
        <f t="shared" si="32"/>
        <v>14.06</v>
      </c>
      <c r="AO48" s="239">
        <f t="shared" si="33"/>
        <v>14.14</v>
      </c>
      <c r="AP48" s="238">
        <f t="shared" si="34"/>
        <v>14.23</v>
      </c>
      <c r="AQ48" s="239">
        <f t="shared" si="35"/>
        <v>14.32</v>
      </c>
      <c r="AR48" s="238">
        <f t="shared" si="36"/>
        <v>14.41</v>
      </c>
      <c r="AS48" s="240">
        <f t="shared" si="37"/>
        <v>14.5</v>
      </c>
      <c r="AT48" s="241">
        <f t="shared" si="38"/>
        <v>14.59</v>
      </c>
      <c r="AU48" s="239">
        <f t="shared" si="39"/>
        <v>14.68</v>
      </c>
      <c r="AV48" s="242">
        <f t="shared" si="40"/>
        <v>14.77</v>
      </c>
      <c r="AW48" s="239">
        <f t="shared" si="41"/>
        <v>14.86</v>
      </c>
      <c r="AX48" s="238">
        <f t="shared" si="42"/>
        <v>14.95</v>
      </c>
      <c r="AY48" s="239">
        <f t="shared" si="43"/>
        <v>15.03</v>
      </c>
      <c r="AZ48" s="262"/>
      <c r="BA48" s="262"/>
      <c r="BB48" s="262"/>
      <c r="BC48" s="262"/>
      <c r="BD48" s="262"/>
      <c r="BE48" s="263"/>
      <c r="BF48" s="257"/>
      <c r="BG48" s="245">
        <v>4300000</v>
      </c>
      <c r="BH48" s="354"/>
      <c r="BI48" s="257"/>
      <c r="BJ48" s="257"/>
      <c r="BK48" s="257"/>
      <c r="BL48" s="257"/>
      <c r="BM48" s="257"/>
      <c r="BN48" s="257"/>
      <c r="BO48" s="257"/>
      <c r="BP48" s="257"/>
      <c r="BQ48" s="257"/>
      <c r="BR48" s="257"/>
      <c r="BS48" s="257"/>
      <c r="BT48" s="257"/>
      <c r="BU48" s="257"/>
      <c r="BV48" s="257"/>
      <c r="BW48" s="257"/>
      <c r="BX48" s="257"/>
      <c r="BY48" s="257"/>
      <c r="BZ48" s="257"/>
      <c r="CA48" s="257"/>
      <c r="CB48" s="257"/>
      <c r="CC48" s="257"/>
      <c r="CD48" s="257"/>
      <c r="CE48" s="257"/>
      <c r="CF48" s="257"/>
      <c r="CG48" s="257"/>
      <c r="CH48" s="257"/>
      <c r="CI48" s="257"/>
      <c r="CJ48" s="257"/>
      <c r="CK48" s="257"/>
      <c r="CL48" s="257"/>
      <c r="CM48" s="257"/>
      <c r="CN48" s="257"/>
      <c r="CO48" s="257"/>
      <c r="CP48" s="257"/>
      <c r="CQ48" s="257"/>
      <c r="CR48" s="257"/>
      <c r="CS48" s="257"/>
      <c r="CT48" s="257"/>
      <c r="CU48" s="257"/>
      <c r="CV48" s="257"/>
      <c r="CW48" s="257"/>
      <c r="CX48" s="257"/>
      <c r="CY48" s="257"/>
      <c r="CZ48" s="257"/>
      <c r="DA48" s="257"/>
      <c r="DB48" s="257"/>
      <c r="DC48" s="257"/>
      <c r="DD48" s="257"/>
      <c r="DE48" s="257"/>
      <c r="DF48" s="257"/>
      <c r="DG48" s="257"/>
      <c r="DH48" s="257"/>
      <c r="DI48" s="257"/>
      <c r="DJ48" s="257"/>
      <c r="DK48" s="257"/>
      <c r="DL48" s="257"/>
      <c r="DM48" s="257"/>
      <c r="DN48" s="257"/>
      <c r="DO48" s="257"/>
      <c r="DP48" s="257"/>
      <c r="DQ48" s="257"/>
      <c r="DR48" s="257"/>
      <c r="DS48" s="257"/>
      <c r="DT48" s="257"/>
      <c r="DU48" s="257"/>
      <c r="DV48" s="257"/>
      <c r="DW48" s="257"/>
      <c r="DX48" s="257"/>
      <c r="DY48" s="257"/>
      <c r="DZ48" s="257"/>
      <c r="EA48" s="257"/>
      <c r="EB48" s="257"/>
      <c r="EC48" s="257"/>
      <c r="ED48" s="257"/>
      <c r="EE48" s="257"/>
      <c r="EF48" s="257"/>
      <c r="EG48" s="257"/>
      <c r="EH48" s="257"/>
      <c r="EI48" s="257"/>
      <c r="EJ48" s="257"/>
      <c r="EK48" s="257"/>
      <c r="EL48" s="257"/>
      <c r="EM48" s="257"/>
      <c r="EN48" s="257"/>
      <c r="EO48" s="257"/>
      <c r="EP48" s="257"/>
      <c r="EQ48" s="257"/>
      <c r="ER48" s="257"/>
      <c r="ES48" s="257"/>
      <c r="ET48" s="257"/>
      <c r="EU48" s="257"/>
      <c r="EV48" s="257"/>
      <c r="EW48" s="257"/>
      <c r="EX48" s="257"/>
      <c r="EY48" s="257"/>
      <c r="EZ48" s="257"/>
      <c r="FA48" s="257"/>
      <c r="FB48" s="257"/>
      <c r="FC48" s="257"/>
      <c r="FD48" s="257"/>
      <c r="FE48" s="257"/>
      <c r="FF48" s="257"/>
      <c r="FG48" s="257"/>
      <c r="FH48" s="257"/>
      <c r="FI48" s="257"/>
      <c r="FJ48" s="257"/>
      <c r="FK48" s="257"/>
      <c r="FL48" s="257"/>
      <c r="FM48" s="257"/>
      <c r="FN48" s="257"/>
      <c r="FO48" s="257"/>
      <c r="FP48" s="257"/>
      <c r="FQ48" s="257"/>
      <c r="FR48" s="257"/>
      <c r="FS48" s="257"/>
      <c r="FT48" s="257"/>
      <c r="FU48" s="257"/>
      <c r="FV48" s="257"/>
      <c r="FW48" s="257"/>
      <c r="FX48" s="257"/>
      <c r="FY48" s="257"/>
      <c r="FZ48" s="257"/>
      <c r="GA48" s="257"/>
      <c r="GB48" s="257"/>
      <c r="GC48" s="257"/>
      <c r="GD48" s="257"/>
      <c r="GE48" s="257"/>
      <c r="GF48" s="257"/>
      <c r="GG48" s="257"/>
      <c r="GH48" s="257"/>
      <c r="GI48" s="257"/>
      <c r="GJ48" s="257"/>
      <c r="GK48" s="257"/>
      <c r="GL48" s="257"/>
      <c r="GM48" s="257"/>
      <c r="GN48" s="257"/>
      <c r="GO48" s="257"/>
      <c r="GP48" s="257"/>
      <c r="GQ48" s="257"/>
      <c r="GR48" s="257"/>
      <c r="GS48" s="257"/>
      <c r="GT48" s="257"/>
      <c r="GU48" s="257"/>
      <c r="GV48" s="257"/>
      <c r="GW48" s="257"/>
      <c r="GX48" s="257"/>
      <c r="GY48" s="257"/>
      <c r="GZ48" s="257"/>
      <c r="HA48" s="257"/>
      <c r="HB48" s="257"/>
      <c r="HC48" s="257"/>
      <c r="HD48" s="257"/>
      <c r="HE48" s="257"/>
      <c r="HF48" s="257"/>
      <c r="HG48" s="257"/>
      <c r="HH48" s="257"/>
      <c r="HI48" s="257"/>
      <c r="HJ48" s="257"/>
      <c r="HK48" s="257"/>
      <c r="HL48" s="257"/>
      <c r="HM48" s="257"/>
      <c r="HN48" s="257"/>
      <c r="HO48" s="257"/>
      <c r="HP48" s="257"/>
      <c r="HQ48" s="257"/>
      <c r="HR48" s="257"/>
      <c r="HS48" s="257"/>
      <c r="HT48" s="257"/>
      <c r="HU48" s="257"/>
      <c r="HV48" s="257"/>
      <c r="HW48" s="257"/>
      <c r="HX48" s="257"/>
      <c r="HY48" s="257"/>
      <c r="HZ48" s="257"/>
      <c r="IA48" s="257"/>
      <c r="IB48" s="257"/>
      <c r="IC48" s="257"/>
      <c r="ID48" s="257"/>
      <c r="IE48" s="257"/>
      <c r="IF48" s="257"/>
      <c r="IG48" s="257"/>
      <c r="IH48" s="257"/>
      <c r="II48" s="257"/>
      <c r="IJ48" s="257"/>
      <c r="IK48" s="257"/>
      <c r="IL48" s="257"/>
      <c r="IM48" s="257"/>
      <c r="IN48" s="257"/>
      <c r="IO48" s="257"/>
      <c r="IP48" s="257"/>
      <c r="IQ48" s="257"/>
      <c r="IR48" s="257"/>
      <c r="IS48" s="257"/>
      <c r="IT48" s="257"/>
      <c r="IU48" s="257"/>
      <c r="IV48" s="257"/>
    </row>
    <row r="49" spans="1:256" ht="15" x14ac:dyDescent="0.25">
      <c r="A49" s="214">
        <v>66</v>
      </c>
      <c r="B49" s="215">
        <f t="shared" si="44"/>
        <v>1.36</v>
      </c>
      <c r="C49" s="202">
        <v>8.0000000000000002E-3</v>
      </c>
      <c r="D49" s="203"/>
      <c r="E49" s="354"/>
      <c r="F49" s="236">
        <v>4400000</v>
      </c>
      <c r="G49" s="237">
        <f t="shared" si="45"/>
        <v>11.08</v>
      </c>
      <c r="H49" s="238">
        <f t="shared" si="0"/>
        <v>11.17</v>
      </c>
      <c r="I49" s="239">
        <f t="shared" si="1"/>
        <v>11.35</v>
      </c>
      <c r="J49" s="238">
        <f t="shared" si="2"/>
        <v>11.35</v>
      </c>
      <c r="K49" s="239">
        <f t="shared" si="3"/>
        <v>11.43</v>
      </c>
      <c r="L49" s="238">
        <f t="shared" si="4"/>
        <v>11.52</v>
      </c>
      <c r="M49" s="239">
        <f t="shared" si="5"/>
        <v>11.61</v>
      </c>
      <c r="N49" s="238">
        <f t="shared" si="6"/>
        <v>11.7</v>
      </c>
      <c r="O49" s="240">
        <f t="shared" si="7"/>
        <v>11.88</v>
      </c>
      <c r="P49" s="241">
        <f t="shared" si="8"/>
        <v>11.88</v>
      </c>
      <c r="Q49" s="239">
        <f t="shared" si="9"/>
        <v>11.97</v>
      </c>
      <c r="R49" s="238">
        <f t="shared" si="10"/>
        <v>12.06</v>
      </c>
      <c r="S49" s="239">
        <f t="shared" si="11"/>
        <v>12.14</v>
      </c>
      <c r="T49" s="238">
        <f t="shared" si="12"/>
        <v>12.23</v>
      </c>
      <c r="U49" s="239">
        <f t="shared" si="13"/>
        <v>12.32</v>
      </c>
      <c r="V49" s="238">
        <f t="shared" si="14"/>
        <v>12.41</v>
      </c>
      <c r="W49" s="239">
        <f t="shared" si="15"/>
        <v>12.5</v>
      </c>
      <c r="X49" s="238">
        <f t="shared" si="16"/>
        <v>12.59</v>
      </c>
      <c r="Y49" s="240">
        <f t="shared" si="17"/>
        <v>12.68</v>
      </c>
      <c r="Z49" s="241">
        <f t="shared" si="18"/>
        <v>12.76</v>
      </c>
      <c r="AA49" s="239">
        <f t="shared" si="19"/>
        <v>12.85</v>
      </c>
      <c r="AB49" s="238">
        <f t="shared" si="20"/>
        <v>12.94</v>
      </c>
      <c r="AC49" s="239">
        <f t="shared" si="21"/>
        <v>13.03</v>
      </c>
      <c r="AD49" s="238">
        <f t="shared" si="22"/>
        <v>13.12</v>
      </c>
      <c r="AE49" s="239">
        <f t="shared" si="23"/>
        <v>13.21</v>
      </c>
      <c r="AF49" s="238">
        <f t="shared" si="24"/>
        <v>13.3</v>
      </c>
      <c r="AG49" s="239">
        <f t="shared" si="25"/>
        <v>13.38</v>
      </c>
      <c r="AH49" s="238">
        <f t="shared" si="26"/>
        <v>13.47</v>
      </c>
      <c r="AI49" s="240">
        <f t="shared" si="27"/>
        <v>13.56</v>
      </c>
      <c r="AJ49" s="241">
        <f t="shared" si="28"/>
        <v>13.65</v>
      </c>
      <c r="AK49" s="239">
        <f t="shared" si="29"/>
        <v>13.74</v>
      </c>
      <c r="AL49" s="238">
        <f t="shared" si="30"/>
        <v>13.83</v>
      </c>
      <c r="AM49" s="239">
        <f t="shared" si="31"/>
        <v>13.92</v>
      </c>
      <c r="AN49" s="238">
        <f t="shared" si="32"/>
        <v>14.01</v>
      </c>
      <c r="AO49" s="239">
        <f t="shared" si="33"/>
        <v>14.09</v>
      </c>
      <c r="AP49" s="238">
        <f t="shared" si="34"/>
        <v>14.18</v>
      </c>
      <c r="AQ49" s="239">
        <f t="shared" si="35"/>
        <v>14.27</v>
      </c>
      <c r="AR49" s="238">
        <f t="shared" si="36"/>
        <v>14.36</v>
      </c>
      <c r="AS49" s="240">
        <f t="shared" si="37"/>
        <v>14.45</v>
      </c>
      <c r="AT49" s="241">
        <f t="shared" si="38"/>
        <v>14.54</v>
      </c>
      <c r="AU49" s="239">
        <f t="shared" si="39"/>
        <v>14.63</v>
      </c>
      <c r="AV49" s="242">
        <f t="shared" si="40"/>
        <v>14.71</v>
      </c>
      <c r="AW49" s="239">
        <f t="shared" si="41"/>
        <v>14.8</v>
      </c>
      <c r="AX49" s="238">
        <f t="shared" si="42"/>
        <v>14.89</v>
      </c>
      <c r="AY49" s="239">
        <f t="shared" si="43"/>
        <v>14.98</v>
      </c>
      <c r="AZ49" s="262"/>
      <c r="BA49" s="262"/>
      <c r="BB49" s="262"/>
      <c r="BC49" s="262"/>
      <c r="BD49" s="262"/>
      <c r="BE49" s="263"/>
      <c r="BF49" s="257"/>
      <c r="BG49" s="236">
        <v>4400000</v>
      </c>
      <c r="BH49" s="354"/>
      <c r="BI49" s="257"/>
      <c r="BJ49" s="257"/>
      <c r="BK49" s="257"/>
      <c r="BL49" s="257"/>
      <c r="BM49" s="257"/>
      <c r="BN49" s="257"/>
      <c r="BO49" s="257"/>
      <c r="BP49" s="257"/>
      <c r="BQ49" s="257"/>
      <c r="BR49" s="257"/>
      <c r="BS49" s="257"/>
      <c r="BT49" s="257"/>
      <c r="BU49" s="257"/>
      <c r="BV49" s="257"/>
      <c r="BW49" s="257"/>
      <c r="BX49" s="257"/>
      <c r="BY49" s="257"/>
      <c r="BZ49" s="257"/>
      <c r="CA49" s="257"/>
      <c r="CB49" s="257"/>
      <c r="CC49" s="257"/>
      <c r="CD49" s="257"/>
      <c r="CE49" s="257"/>
      <c r="CF49" s="257"/>
      <c r="CG49" s="257"/>
      <c r="CH49" s="257"/>
      <c r="CI49" s="257"/>
      <c r="CJ49" s="257"/>
      <c r="CK49" s="257"/>
      <c r="CL49" s="257"/>
      <c r="CM49" s="257"/>
      <c r="CN49" s="257"/>
      <c r="CO49" s="257"/>
      <c r="CP49" s="257"/>
      <c r="CQ49" s="257"/>
      <c r="CR49" s="257"/>
      <c r="CS49" s="257"/>
      <c r="CT49" s="257"/>
      <c r="CU49" s="257"/>
      <c r="CV49" s="257"/>
      <c r="CW49" s="257"/>
      <c r="CX49" s="257"/>
      <c r="CY49" s="257"/>
      <c r="CZ49" s="257"/>
      <c r="DA49" s="257"/>
      <c r="DB49" s="257"/>
      <c r="DC49" s="257"/>
      <c r="DD49" s="257"/>
      <c r="DE49" s="257"/>
      <c r="DF49" s="257"/>
      <c r="DG49" s="257"/>
      <c r="DH49" s="257"/>
      <c r="DI49" s="257"/>
      <c r="DJ49" s="257"/>
      <c r="DK49" s="257"/>
      <c r="DL49" s="257"/>
      <c r="DM49" s="257"/>
      <c r="DN49" s="257"/>
      <c r="DO49" s="257"/>
      <c r="DP49" s="257"/>
      <c r="DQ49" s="257"/>
      <c r="DR49" s="257"/>
      <c r="DS49" s="257"/>
      <c r="DT49" s="257"/>
      <c r="DU49" s="257"/>
      <c r="DV49" s="257"/>
      <c r="DW49" s="257"/>
      <c r="DX49" s="257"/>
      <c r="DY49" s="257"/>
      <c r="DZ49" s="257"/>
      <c r="EA49" s="257"/>
      <c r="EB49" s="257"/>
      <c r="EC49" s="257"/>
      <c r="ED49" s="257"/>
      <c r="EE49" s="257"/>
      <c r="EF49" s="257"/>
      <c r="EG49" s="257"/>
      <c r="EH49" s="257"/>
      <c r="EI49" s="257"/>
      <c r="EJ49" s="257"/>
      <c r="EK49" s="257"/>
      <c r="EL49" s="257"/>
      <c r="EM49" s="257"/>
      <c r="EN49" s="257"/>
      <c r="EO49" s="257"/>
      <c r="EP49" s="257"/>
      <c r="EQ49" s="257"/>
      <c r="ER49" s="257"/>
      <c r="ES49" s="257"/>
      <c r="ET49" s="257"/>
      <c r="EU49" s="257"/>
      <c r="EV49" s="257"/>
      <c r="EW49" s="257"/>
      <c r="EX49" s="257"/>
      <c r="EY49" s="257"/>
      <c r="EZ49" s="257"/>
      <c r="FA49" s="257"/>
      <c r="FB49" s="257"/>
      <c r="FC49" s="257"/>
      <c r="FD49" s="257"/>
      <c r="FE49" s="257"/>
      <c r="FF49" s="257"/>
      <c r="FG49" s="257"/>
      <c r="FH49" s="257"/>
      <c r="FI49" s="257"/>
      <c r="FJ49" s="257"/>
      <c r="FK49" s="257"/>
      <c r="FL49" s="257"/>
      <c r="FM49" s="257"/>
      <c r="FN49" s="257"/>
      <c r="FO49" s="257"/>
      <c r="FP49" s="257"/>
      <c r="FQ49" s="257"/>
      <c r="FR49" s="257"/>
      <c r="FS49" s="257"/>
      <c r="FT49" s="257"/>
      <c r="FU49" s="257"/>
      <c r="FV49" s="257"/>
      <c r="FW49" s="257"/>
      <c r="FX49" s="257"/>
      <c r="FY49" s="257"/>
      <c r="FZ49" s="257"/>
      <c r="GA49" s="257"/>
      <c r="GB49" s="257"/>
      <c r="GC49" s="257"/>
      <c r="GD49" s="257"/>
      <c r="GE49" s="257"/>
      <c r="GF49" s="257"/>
      <c r="GG49" s="257"/>
      <c r="GH49" s="257"/>
      <c r="GI49" s="257"/>
      <c r="GJ49" s="257"/>
      <c r="GK49" s="257"/>
      <c r="GL49" s="257"/>
      <c r="GM49" s="257"/>
      <c r="GN49" s="257"/>
      <c r="GO49" s="257"/>
      <c r="GP49" s="257"/>
      <c r="GQ49" s="257"/>
      <c r="GR49" s="257"/>
      <c r="GS49" s="257"/>
      <c r="GT49" s="257"/>
      <c r="GU49" s="257"/>
      <c r="GV49" s="257"/>
      <c r="GW49" s="257"/>
      <c r="GX49" s="257"/>
      <c r="GY49" s="257"/>
      <c r="GZ49" s="257"/>
      <c r="HA49" s="257"/>
      <c r="HB49" s="257"/>
      <c r="HC49" s="257"/>
      <c r="HD49" s="257"/>
      <c r="HE49" s="257"/>
      <c r="HF49" s="257"/>
      <c r="HG49" s="257"/>
      <c r="HH49" s="257"/>
      <c r="HI49" s="257"/>
      <c r="HJ49" s="257"/>
      <c r="HK49" s="257"/>
      <c r="HL49" s="257"/>
      <c r="HM49" s="257"/>
      <c r="HN49" s="257"/>
      <c r="HO49" s="257"/>
      <c r="HP49" s="257"/>
      <c r="HQ49" s="257"/>
      <c r="HR49" s="257"/>
      <c r="HS49" s="257"/>
      <c r="HT49" s="257"/>
      <c r="HU49" s="257"/>
      <c r="HV49" s="257"/>
      <c r="HW49" s="257"/>
      <c r="HX49" s="257"/>
      <c r="HY49" s="257"/>
      <c r="HZ49" s="257"/>
      <c r="IA49" s="257"/>
      <c r="IB49" s="257"/>
      <c r="IC49" s="257"/>
      <c r="ID49" s="257"/>
      <c r="IE49" s="257"/>
      <c r="IF49" s="257"/>
      <c r="IG49" s="257"/>
      <c r="IH49" s="257"/>
      <c r="II49" s="257"/>
      <c r="IJ49" s="257"/>
      <c r="IK49" s="257"/>
      <c r="IL49" s="257"/>
      <c r="IM49" s="257"/>
      <c r="IN49" s="257"/>
      <c r="IO49" s="257"/>
      <c r="IP49" s="257"/>
      <c r="IQ49" s="257"/>
      <c r="IR49" s="257"/>
      <c r="IS49" s="257"/>
      <c r="IT49" s="257"/>
      <c r="IU49" s="257"/>
      <c r="IV49" s="257"/>
    </row>
    <row r="50" spans="1:256" ht="15" x14ac:dyDescent="0.25">
      <c r="A50" s="200">
        <v>67</v>
      </c>
      <c r="B50" s="201">
        <f t="shared" si="44"/>
        <v>1.3680000000000001</v>
      </c>
      <c r="C50" s="202">
        <v>8.0000000000000002E-3</v>
      </c>
      <c r="D50" s="203"/>
      <c r="E50" s="354"/>
      <c r="F50" s="245">
        <v>4500000</v>
      </c>
      <c r="G50" s="237">
        <f t="shared" si="45"/>
        <v>11.04</v>
      </c>
      <c r="H50" s="238">
        <f t="shared" si="0"/>
        <v>11.13</v>
      </c>
      <c r="I50" s="239">
        <f t="shared" si="1"/>
        <v>11.31</v>
      </c>
      <c r="J50" s="238">
        <f t="shared" si="2"/>
        <v>11.3</v>
      </c>
      <c r="K50" s="239">
        <f t="shared" si="3"/>
        <v>11.39</v>
      </c>
      <c r="L50" s="238">
        <f t="shared" si="4"/>
        <v>11.48</v>
      </c>
      <c r="M50" s="239">
        <f t="shared" si="5"/>
        <v>11.57</v>
      </c>
      <c r="N50" s="238">
        <f t="shared" si="6"/>
        <v>11.66</v>
      </c>
      <c r="O50" s="240">
        <f t="shared" si="7"/>
        <v>11.84</v>
      </c>
      <c r="P50" s="241">
        <f t="shared" si="8"/>
        <v>11.83</v>
      </c>
      <c r="Q50" s="239">
        <f t="shared" si="9"/>
        <v>11.92</v>
      </c>
      <c r="R50" s="238">
        <f t="shared" si="10"/>
        <v>12.01</v>
      </c>
      <c r="S50" s="239">
        <f t="shared" si="11"/>
        <v>12.1</v>
      </c>
      <c r="T50" s="238">
        <f t="shared" si="12"/>
        <v>12.19</v>
      </c>
      <c r="U50" s="239">
        <f t="shared" si="13"/>
        <v>12.28</v>
      </c>
      <c r="V50" s="238">
        <f t="shared" si="14"/>
        <v>12.36</v>
      </c>
      <c r="W50" s="239">
        <f t="shared" si="15"/>
        <v>12.45</v>
      </c>
      <c r="X50" s="238">
        <f t="shared" si="16"/>
        <v>12.54</v>
      </c>
      <c r="Y50" s="240">
        <f t="shared" si="17"/>
        <v>12.63</v>
      </c>
      <c r="Z50" s="241">
        <f t="shared" si="18"/>
        <v>12.72</v>
      </c>
      <c r="AA50" s="239">
        <f t="shared" si="19"/>
        <v>12.81</v>
      </c>
      <c r="AB50" s="238">
        <f t="shared" si="20"/>
        <v>12.89</v>
      </c>
      <c r="AC50" s="239">
        <f t="shared" si="21"/>
        <v>12.98</v>
      </c>
      <c r="AD50" s="238">
        <f t="shared" si="22"/>
        <v>13.07</v>
      </c>
      <c r="AE50" s="239">
        <f t="shared" si="23"/>
        <v>13.16</v>
      </c>
      <c r="AF50" s="238">
        <f t="shared" si="24"/>
        <v>13.25</v>
      </c>
      <c r="AG50" s="239">
        <f t="shared" si="25"/>
        <v>13.34</v>
      </c>
      <c r="AH50" s="238">
        <f t="shared" si="26"/>
        <v>13.42</v>
      </c>
      <c r="AI50" s="240">
        <f t="shared" si="27"/>
        <v>13.51</v>
      </c>
      <c r="AJ50" s="241">
        <f t="shared" si="28"/>
        <v>13.6</v>
      </c>
      <c r="AK50" s="239">
        <f t="shared" si="29"/>
        <v>13.69</v>
      </c>
      <c r="AL50" s="238">
        <f t="shared" si="30"/>
        <v>13.78</v>
      </c>
      <c r="AM50" s="239">
        <f t="shared" si="31"/>
        <v>13.87</v>
      </c>
      <c r="AN50" s="238">
        <f t="shared" si="32"/>
        <v>13.95</v>
      </c>
      <c r="AO50" s="239">
        <f t="shared" si="33"/>
        <v>14.04</v>
      </c>
      <c r="AP50" s="238">
        <f t="shared" si="34"/>
        <v>14.13</v>
      </c>
      <c r="AQ50" s="239">
        <f t="shared" si="35"/>
        <v>14.22</v>
      </c>
      <c r="AR50" s="238">
        <f t="shared" si="36"/>
        <v>14.31</v>
      </c>
      <c r="AS50" s="240">
        <f t="shared" si="37"/>
        <v>14.4</v>
      </c>
      <c r="AT50" s="241">
        <f t="shared" si="38"/>
        <v>14.48</v>
      </c>
      <c r="AU50" s="239">
        <f t="shared" si="39"/>
        <v>14.57</v>
      </c>
      <c r="AV50" s="242">
        <f t="shared" si="40"/>
        <v>14.66</v>
      </c>
      <c r="AW50" s="239">
        <f t="shared" si="41"/>
        <v>14.75</v>
      </c>
      <c r="AX50" s="238">
        <f t="shared" si="42"/>
        <v>14.84</v>
      </c>
      <c r="AY50" s="239">
        <f t="shared" si="43"/>
        <v>14.93</v>
      </c>
      <c r="AZ50" s="262"/>
      <c r="BA50" s="262"/>
      <c r="BB50" s="262"/>
      <c r="BC50" s="262"/>
      <c r="BD50" s="262"/>
      <c r="BE50" s="263"/>
      <c r="BF50" s="257"/>
      <c r="BG50" s="245">
        <v>4500000</v>
      </c>
      <c r="BH50" s="354"/>
      <c r="BI50" s="257"/>
      <c r="BJ50" s="257"/>
      <c r="BK50" s="257"/>
      <c r="BL50" s="257"/>
      <c r="BM50" s="257"/>
      <c r="BN50" s="257"/>
      <c r="BO50" s="257"/>
      <c r="BP50" s="257"/>
      <c r="BQ50" s="257"/>
      <c r="BR50" s="257"/>
      <c r="BS50" s="257"/>
      <c r="BT50" s="257"/>
      <c r="BU50" s="257"/>
      <c r="BV50" s="257"/>
      <c r="BW50" s="257"/>
      <c r="BX50" s="257"/>
      <c r="BY50" s="257"/>
      <c r="BZ50" s="257"/>
      <c r="CA50" s="257"/>
      <c r="CB50" s="257"/>
      <c r="CC50" s="257"/>
      <c r="CD50" s="257"/>
      <c r="CE50" s="257"/>
      <c r="CF50" s="257"/>
      <c r="CG50" s="257"/>
      <c r="CH50" s="257"/>
      <c r="CI50" s="257"/>
      <c r="CJ50" s="257"/>
      <c r="CK50" s="257"/>
      <c r="CL50" s="257"/>
      <c r="CM50" s="257"/>
      <c r="CN50" s="257"/>
      <c r="CO50" s="257"/>
      <c r="CP50" s="257"/>
      <c r="CQ50" s="257"/>
      <c r="CR50" s="257"/>
      <c r="CS50" s="257"/>
      <c r="CT50" s="257"/>
      <c r="CU50" s="257"/>
      <c r="CV50" s="257"/>
      <c r="CW50" s="257"/>
      <c r="CX50" s="257"/>
      <c r="CY50" s="257"/>
      <c r="CZ50" s="257"/>
      <c r="DA50" s="257"/>
      <c r="DB50" s="257"/>
      <c r="DC50" s="257"/>
      <c r="DD50" s="257"/>
      <c r="DE50" s="257"/>
      <c r="DF50" s="257"/>
      <c r="DG50" s="257"/>
      <c r="DH50" s="257"/>
      <c r="DI50" s="257"/>
      <c r="DJ50" s="257"/>
      <c r="DK50" s="257"/>
      <c r="DL50" s="257"/>
      <c r="DM50" s="257"/>
      <c r="DN50" s="257"/>
      <c r="DO50" s="257"/>
      <c r="DP50" s="257"/>
      <c r="DQ50" s="257"/>
      <c r="DR50" s="257"/>
      <c r="DS50" s="257"/>
      <c r="DT50" s="257"/>
      <c r="DU50" s="257"/>
      <c r="DV50" s="257"/>
      <c r="DW50" s="257"/>
      <c r="DX50" s="257"/>
      <c r="DY50" s="257"/>
      <c r="DZ50" s="257"/>
      <c r="EA50" s="257"/>
      <c r="EB50" s="257"/>
      <c r="EC50" s="257"/>
      <c r="ED50" s="257"/>
      <c r="EE50" s="257"/>
      <c r="EF50" s="257"/>
      <c r="EG50" s="257"/>
      <c r="EH50" s="257"/>
      <c r="EI50" s="257"/>
      <c r="EJ50" s="257"/>
      <c r="EK50" s="257"/>
      <c r="EL50" s="257"/>
      <c r="EM50" s="257"/>
      <c r="EN50" s="257"/>
      <c r="EO50" s="257"/>
      <c r="EP50" s="257"/>
      <c r="EQ50" s="257"/>
      <c r="ER50" s="257"/>
      <c r="ES50" s="257"/>
      <c r="ET50" s="257"/>
      <c r="EU50" s="257"/>
      <c r="EV50" s="257"/>
      <c r="EW50" s="257"/>
      <c r="EX50" s="257"/>
      <c r="EY50" s="257"/>
      <c r="EZ50" s="257"/>
      <c r="FA50" s="257"/>
      <c r="FB50" s="257"/>
      <c r="FC50" s="257"/>
      <c r="FD50" s="257"/>
      <c r="FE50" s="257"/>
      <c r="FF50" s="257"/>
      <c r="FG50" s="257"/>
      <c r="FH50" s="257"/>
      <c r="FI50" s="257"/>
      <c r="FJ50" s="257"/>
      <c r="FK50" s="257"/>
      <c r="FL50" s="257"/>
      <c r="FM50" s="257"/>
      <c r="FN50" s="257"/>
      <c r="FO50" s="257"/>
      <c r="FP50" s="257"/>
      <c r="FQ50" s="257"/>
      <c r="FR50" s="257"/>
      <c r="FS50" s="257"/>
      <c r="FT50" s="257"/>
      <c r="FU50" s="257"/>
      <c r="FV50" s="257"/>
      <c r="FW50" s="257"/>
      <c r="FX50" s="257"/>
      <c r="FY50" s="257"/>
      <c r="FZ50" s="257"/>
      <c r="GA50" s="257"/>
      <c r="GB50" s="257"/>
      <c r="GC50" s="257"/>
      <c r="GD50" s="257"/>
      <c r="GE50" s="257"/>
      <c r="GF50" s="257"/>
      <c r="GG50" s="257"/>
      <c r="GH50" s="257"/>
      <c r="GI50" s="257"/>
      <c r="GJ50" s="257"/>
      <c r="GK50" s="257"/>
      <c r="GL50" s="257"/>
      <c r="GM50" s="257"/>
      <c r="GN50" s="257"/>
      <c r="GO50" s="257"/>
      <c r="GP50" s="257"/>
      <c r="GQ50" s="257"/>
      <c r="GR50" s="257"/>
      <c r="GS50" s="257"/>
      <c r="GT50" s="257"/>
      <c r="GU50" s="257"/>
      <c r="GV50" s="257"/>
      <c r="GW50" s="257"/>
      <c r="GX50" s="257"/>
      <c r="GY50" s="257"/>
      <c r="GZ50" s="257"/>
      <c r="HA50" s="257"/>
      <c r="HB50" s="257"/>
      <c r="HC50" s="257"/>
      <c r="HD50" s="257"/>
      <c r="HE50" s="257"/>
      <c r="HF50" s="257"/>
      <c r="HG50" s="257"/>
      <c r="HH50" s="257"/>
      <c r="HI50" s="257"/>
      <c r="HJ50" s="257"/>
      <c r="HK50" s="257"/>
      <c r="HL50" s="257"/>
      <c r="HM50" s="257"/>
      <c r="HN50" s="257"/>
      <c r="HO50" s="257"/>
      <c r="HP50" s="257"/>
      <c r="HQ50" s="257"/>
      <c r="HR50" s="257"/>
      <c r="HS50" s="257"/>
      <c r="HT50" s="257"/>
      <c r="HU50" s="257"/>
      <c r="HV50" s="257"/>
      <c r="HW50" s="257"/>
      <c r="HX50" s="257"/>
      <c r="HY50" s="257"/>
      <c r="HZ50" s="257"/>
      <c r="IA50" s="257"/>
      <c r="IB50" s="257"/>
      <c r="IC50" s="257"/>
      <c r="ID50" s="257"/>
      <c r="IE50" s="257"/>
      <c r="IF50" s="257"/>
      <c r="IG50" s="257"/>
      <c r="IH50" s="257"/>
      <c r="II50" s="257"/>
      <c r="IJ50" s="257"/>
      <c r="IK50" s="257"/>
      <c r="IL50" s="257"/>
      <c r="IM50" s="257"/>
      <c r="IN50" s="257"/>
      <c r="IO50" s="257"/>
      <c r="IP50" s="257"/>
      <c r="IQ50" s="257"/>
      <c r="IR50" s="257"/>
      <c r="IS50" s="257"/>
      <c r="IT50" s="257"/>
      <c r="IU50" s="257"/>
      <c r="IV50" s="257"/>
    </row>
    <row r="51" spans="1:256" ht="15" x14ac:dyDescent="0.25">
      <c r="A51" s="214">
        <v>68</v>
      </c>
      <c r="B51" s="215">
        <f t="shared" si="44"/>
        <v>1.3759999999999999</v>
      </c>
      <c r="C51" s="202">
        <v>8.0000000000000002E-3</v>
      </c>
      <c r="D51" s="203"/>
      <c r="E51" s="354"/>
      <c r="F51" s="236">
        <v>4600000</v>
      </c>
      <c r="G51" s="237">
        <f t="shared" si="45"/>
        <v>11</v>
      </c>
      <c r="H51" s="238">
        <f t="shared" si="0"/>
        <v>11.09</v>
      </c>
      <c r="I51" s="239">
        <f t="shared" si="1"/>
        <v>11.27</v>
      </c>
      <c r="J51" s="238">
        <f t="shared" si="2"/>
        <v>11.26</v>
      </c>
      <c r="K51" s="239">
        <f t="shared" si="3"/>
        <v>11.35</v>
      </c>
      <c r="L51" s="238">
        <f t="shared" si="4"/>
        <v>11.44</v>
      </c>
      <c r="M51" s="239">
        <f t="shared" si="5"/>
        <v>11.53</v>
      </c>
      <c r="N51" s="238">
        <f t="shared" si="6"/>
        <v>11.62</v>
      </c>
      <c r="O51" s="240">
        <f t="shared" si="7"/>
        <v>11.8</v>
      </c>
      <c r="P51" s="241">
        <f t="shared" si="8"/>
        <v>11.79</v>
      </c>
      <c r="Q51" s="239">
        <f t="shared" si="9"/>
        <v>11.88</v>
      </c>
      <c r="R51" s="238">
        <f t="shared" si="10"/>
        <v>11.97</v>
      </c>
      <c r="S51" s="239">
        <f t="shared" si="11"/>
        <v>12.06</v>
      </c>
      <c r="T51" s="238">
        <f t="shared" si="12"/>
        <v>12.14</v>
      </c>
      <c r="U51" s="239">
        <f t="shared" si="13"/>
        <v>12.23</v>
      </c>
      <c r="V51" s="238">
        <f t="shared" si="14"/>
        <v>12.32</v>
      </c>
      <c r="W51" s="239">
        <f t="shared" si="15"/>
        <v>12.41</v>
      </c>
      <c r="X51" s="238">
        <f t="shared" si="16"/>
        <v>12.5</v>
      </c>
      <c r="Y51" s="240">
        <f t="shared" si="17"/>
        <v>12.58</v>
      </c>
      <c r="Z51" s="241">
        <f t="shared" si="18"/>
        <v>12.67</v>
      </c>
      <c r="AA51" s="239">
        <f t="shared" si="19"/>
        <v>12.76</v>
      </c>
      <c r="AB51" s="238">
        <f t="shared" si="20"/>
        <v>12.85</v>
      </c>
      <c r="AC51" s="239">
        <f t="shared" si="21"/>
        <v>12.94</v>
      </c>
      <c r="AD51" s="238">
        <f t="shared" si="22"/>
        <v>13.02</v>
      </c>
      <c r="AE51" s="239">
        <f t="shared" si="23"/>
        <v>13.11</v>
      </c>
      <c r="AF51" s="238">
        <f t="shared" si="24"/>
        <v>13.2</v>
      </c>
      <c r="AG51" s="239">
        <f t="shared" si="25"/>
        <v>13.29</v>
      </c>
      <c r="AH51" s="238">
        <f t="shared" si="26"/>
        <v>13.38</v>
      </c>
      <c r="AI51" s="240">
        <f t="shared" si="27"/>
        <v>13.46</v>
      </c>
      <c r="AJ51" s="241">
        <f t="shared" si="28"/>
        <v>13.55</v>
      </c>
      <c r="AK51" s="239">
        <f t="shared" si="29"/>
        <v>13.64</v>
      </c>
      <c r="AL51" s="238">
        <f t="shared" si="30"/>
        <v>13.73</v>
      </c>
      <c r="AM51" s="239">
        <f t="shared" si="31"/>
        <v>13.82</v>
      </c>
      <c r="AN51" s="238">
        <f t="shared" si="32"/>
        <v>13.9</v>
      </c>
      <c r="AO51" s="239">
        <f t="shared" si="33"/>
        <v>13.99</v>
      </c>
      <c r="AP51" s="238">
        <f t="shared" si="34"/>
        <v>14.08</v>
      </c>
      <c r="AQ51" s="239">
        <f t="shared" si="35"/>
        <v>14.17</v>
      </c>
      <c r="AR51" s="238">
        <f t="shared" si="36"/>
        <v>14.26</v>
      </c>
      <c r="AS51" s="240">
        <f t="shared" si="37"/>
        <v>14.34</v>
      </c>
      <c r="AT51" s="241">
        <f t="shared" si="38"/>
        <v>14.43</v>
      </c>
      <c r="AU51" s="239">
        <f t="shared" si="39"/>
        <v>14.52</v>
      </c>
      <c r="AV51" s="242">
        <f t="shared" si="40"/>
        <v>14.61</v>
      </c>
      <c r="AW51" s="239">
        <f t="shared" si="41"/>
        <v>14.7</v>
      </c>
      <c r="AX51" s="238">
        <f t="shared" si="42"/>
        <v>14.78</v>
      </c>
      <c r="AY51" s="239">
        <f t="shared" si="43"/>
        <v>14.87</v>
      </c>
      <c r="AZ51" s="262"/>
      <c r="BA51" s="262"/>
      <c r="BB51" s="262"/>
      <c r="BC51" s="262"/>
      <c r="BD51" s="262"/>
      <c r="BE51" s="263"/>
      <c r="BF51" s="257"/>
      <c r="BG51" s="236">
        <v>4600000</v>
      </c>
      <c r="BH51" s="354"/>
      <c r="BI51" s="257"/>
      <c r="BJ51" s="257"/>
      <c r="BK51" s="257"/>
      <c r="BL51" s="257"/>
      <c r="BM51" s="257"/>
      <c r="BN51" s="257"/>
      <c r="BO51" s="257"/>
      <c r="BP51" s="257"/>
      <c r="BQ51" s="257"/>
      <c r="BR51" s="257"/>
      <c r="BS51" s="257"/>
      <c r="BT51" s="257"/>
      <c r="BU51" s="257"/>
      <c r="BV51" s="257"/>
      <c r="BW51" s="257"/>
      <c r="BX51" s="257"/>
      <c r="BY51" s="257"/>
      <c r="BZ51" s="257"/>
      <c r="CA51" s="257"/>
      <c r="CB51" s="257"/>
      <c r="CC51" s="257"/>
      <c r="CD51" s="257"/>
      <c r="CE51" s="257"/>
      <c r="CF51" s="257"/>
      <c r="CG51" s="257"/>
      <c r="CH51" s="257"/>
      <c r="CI51" s="257"/>
      <c r="CJ51" s="257"/>
      <c r="CK51" s="257"/>
      <c r="CL51" s="257"/>
      <c r="CM51" s="257"/>
      <c r="CN51" s="257"/>
      <c r="CO51" s="257"/>
      <c r="CP51" s="257"/>
      <c r="CQ51" s="257"/>
      <c r="CR51" s="257"/>
      <c r="CS51" s="257"/>
      <c r="CT51" s="257"/>
      <c r="CU51" s="257"/>
      <c r="CV51" s="257"/>
      <c r="CW51" s="257"/>
      <c r="CX51" s="257"/>
      <c r="CY51" s="257"/>
      <c r="CZ51" s="257"/>
      <c r="DA51" s="257"/>
      <c r="DB51" s="257"/>
      <c r="DC51" s="257"/>
      <c r="DD51" s="257"/>
      <c r="DE51" s="257"/>
      <c r="DF51" s="257"/>
      <c r="DG51" s="257"/>
      <c r="DH51" s="257"/>
      <c r="DI51" s="257"/>
      <c r="DJ51" s="257"/>
      <c r="DK51" s="257"/>
      <c r="DL51" s="257"/>
      <c r="DM51" s="257"/>
      <c r="DN51" s="257"/>
      <c r="DO51" s="257"/>
      <c r="DP51" s="257"/>
      <c r="DQ51" s="257"/>
      <c r="DR51" s="257"/>
      <c r="DS51" s="257"/>
      <c r="DT51" s="257"/>
      <c r="DU51" s="257"/>
      <c r="DV51" s="257"/>
      <c r="DW51" s="257"/>
      <c r="DX51" s="257"/>
      <c r="DY51" s="257"/>
      <c r="DZ51" s="257"/>
      <c r="EA51" s="257"/>
      <c r="EB51" s="257"/>
      <c r="EC51" s="257"/>
      <c r="ED51" s="257"/>
      <c r="EE51" s="257"/>
      <c r="EF51" s="257"/>
      <c r="EG51" s="257"/>
      <c r="EH51" s="257"/>
      <c r="EI51" s="257"/>
      <c r="EJ51" s="257"/>
      <c r="EK51" s="257"/>
      <c r="EL51" s="257"/>
      <c r="EM51" s="257"/>
      <c r="EN51" s="257"/>
      <c r="EO51" s="257"/>
      <c r="EP51" s="257"/>
      <c r="EQ51" s="257"/>
      <c r="ER51" s="257"/>
      <c r="ES51" s="257"/>
      <c r="ET51" s="257"/>
      <c r="EU51" s="257"/>
      <c r="EV51" s="257"/>
      <c r="EW51" s="257"/>
      <c r="EX51" s="257"/>
      <c r="EY51" s="257"/>
      <c r="EZ51" s="257"/>
      <c r="FA51" s="257"/>
      <c r="FB51" s="257"/>
      <c r="FC51" s="257"/>
      <c r="FD51" s="257"/>
      <c r="FE51" s="257"/>
      <c r="FF51" s="257"/>
      <c r="FG51" s="257"/>
      <c r="FH51" s="257"/>
      <c r="FI51" s="257"/>
      <c r="FJ51" s="257"/>
      <c r="FK51" s="257"/>
      <c r="FL51" s="257"/>
      <c r="FM51" s="257"/>
      <c r="FN51" s="257"/>
      <c r="FO51" s="257"/>
      <c r="FP51" s="257"/>
      <c r="FQ51" s="257"/>
      <c r="FR51" s="257"/>
      <c r="FS51" s="257"/>
      <c r="FT51" s="257"/>
      <c r="FU51" s="257"/>
      <c r="FV51" s="257"/>
      <c r="FW51" s="257"/>
      <c r="FX51" s="257"/>
      <c r="FY51" s="257"/>
      <c r="FZ51" s="257"/>
      <c r="GA51" s="257"/>
      <c r="GB51" s="257"/>
      <c r="GC51" s="257"/>
      <c r="GD51" s="257"/>
      <c r="GE51" s="257"/>
      <c r="GF51" s="257"/>
      <c r="GG51" s="257"/>
      <c r="GH51" s="257"/>
      <c r="GI51" s="257"/>
      <c r="GJ51" s="257"/>
      <c r="GK51" s="257"/>
      <c r="GL51" s="257"/>
      <c r="GM51" s="257"/>
      <c r="GN51" s="257"/>
      <c r="GO51" s="257"/>
      <c r="GP51" s="257"/>
      <c r="GQ51" s="257"/>
      <c r="GR51" s="257"/>
      <c r="GS51" s="257"/>
      <c r="GT51" s="257"/>
      <c r="GU51" s="257"/>
      <c r="GV51" s="257"/>
      <c r="GW51" s="257"/>
      <c r="GX51" s="257"/>
      <c r="GY51" s="257"/>
      <c r="GZ51" s="257"/>
      <c r="HA51" s="257"/>
      <c r="HB51" s="257"/>
      <c r="HC51" s="257"/>
      <c r="HD51" s="257"/>
      <c r="HE51" s="257"/>
      <c r="HF51" s="257"/>
      <c r="HG51" s="257"/>
      <c r="HH51" s="257"/>
      <c r="HI51" s="257"/>
      <c r="HJ51" s="257"/>
      <c r="HK51" s="257"/>
      <c r="HL51" s="257"/>
      <c r="HM51" s="257"/>
      <c r="HN51" s="257"/>
      <c r="HO51" s="257"/>
      <c r="HP51" s="257"/>
      <c r="HQ51" s="257"/>
      <c r="HR51" s="257"/>
      <c r="HS51" s="257"/>
      <c r="HT51" s="257"/>
      <c r="HU51" s="257"/>
      <c r="HV51" s="257"/>
      <c r="HW51" s="257"/>
      <c r="HX51" s="257"/>
      <c r="HY51" s="257"/>
      <c r="HZ51" s="257"/>
      <c r="IA51" s="257"/>
      <c r="IB51" s="257"/>
      <c r="IC51" s="257"/>
      <c r="ID51" s="257"/>
      <c r="IE51" s="257"/>
      <c r="IF51" s="257"/>
      <c r="IG51" s="257"/>
      <c r="IH51" s="257"/>
      <c r="II51" s="257"/>
      <c r="IJ51" s="257"/>
      <c r="IK51" s="257"/>
      <c r="IL51" s="257"/>
      <c r="IM51" s="257"/>
      <c r="IN51" s="257"/>
      <c r="IO51" s="257"/>
      <c r="IP51" s="257"/>
      <c r="IQ51" s="257"/>
      <c r="IR51" s="257"/>
      <c r="IS51" s="257"/>
      <c r="IT51" s="257"/>
      <c r="IU51" s="257"/>
      <c r="IV51" s="257"/>
    </row>
    <row r="52" spans="1:256" ht="15" x14ac:dyDescent="0.25">
      <c r="A52" s="200">
        <v>69</v>
      </c>
      <c r="B52" s="201">
        <f t="shared" si="44"/>
        <v>1.3839999999999999</v>
      </c>
      <c r="C52" s="202">
        <v>8.0000000000000002E-3</v>
      </c>
      <c r="D52" s="203"/>
      <c r="E52" s="354"/>
      <c r="F52" s="236">
        <v>4700000</v>
      </c>
      <c r="G52" s="237">
        <f t="shared" si="45"/>
        <v>10.96</v>
      </c>
      <c r="H52" s="238">
        <f t="shared" si="0"/>
        <v>11.05</v>
      </c>
      <c r="I52" s="239">
        <f t="shared" si="1"/>
        <v>11.23</v>
      </c>
      <c r="J52" s="238">
        <f t="shared" si="2"/>
        <v>11.22</v>
      </c>
      <c r="K52" s="239">
        <f t="shared" si="3"/>
        <v>11.31</v>
      </c>
      <c r="L52" s="238">
        <f t="shared" si="4"/>
        <v>11.4</v>
      </c>
      <c r="M52" s="239">
        <f t="shared" si="5"/>
        <v>11.49</v>
      </c>
      <c r="N52" s="238">
        <f t="shared" si="6"/>
        <v>11.57</v>
      </c>
      <c r="O52" s="240">
        <f t="shared" si="7"/>
        <v>11.76</v>
      </c>
      <c r="P52" s="241">
        <f t="shared" si="8"/>
        <v>11.75</v>
      </c>
      <c r="Q52" s="239">
        <f t="shared" si="9"/>
        <v>11.84</v>
      </c>
      <c r="R52" s="238">
        <f t="shared" si="10"/>
        <v>11.92</v>
      </c>
      <c r="S52" s="239">
        <f t="shared" si="11"/>
        <v>12.01</v>
      </c>
      <c r="T52" s="238">
        <f t="shared" si="12"/>
        <v>12.1</v>
      </c>
      <c r="U52" s="239">
        <f t="shared" si="13"/>
        <v>12.19</v>
      </c>
      <c r="V52" s="238">
        <f t="shared" si="14"/>
        <v>12.28</v>
      </c>
      <c r="W52" s="239">
        <f t="shared" si="15"/>
        <v>12.36</v>
      </c>
      <c r="X52" s="238">
        <f t="shared" si="16"/>
        <v>12.45</v>
      </c>
      <c r="Y52" s="240">
        <f t="shared" si="17"/>
        <v>12.54</v>
      </c>
      <c r="Z52" s="241">
        <f t="shared" si="18"/>
        <v>12.63</v>
      </c>
      <c r="AA52" s="239">
        <f t="shared" si="19"/>
        <v>12.71</v>
      </c>
      <c r="AB52" s="238">
        <f t="shared" si="20"/>
        <v>12.8</v>
      </c>
      <c r="AC52" s="239">
        <f t="shared" si="21"/>
        <v>12.89</v>
      </c>
      <c r="AD52" s="238">
        <f t="shared" si="22"/>
        <v>12.98</v>
      </c>
      <c r="AE52" s="239">
        <f t="shared" si="23"/>
        <v>13.06</v>
      </c>
      <c r="AF52" s="238">
        <f t="shared" si="24"/>
        <v>13.15</v>
      </c>
      <c r="AG52" s="239">
        <f t="shared" si="25"/>
        <v>13.24</v>
      </c>
      <c r="AH52" s="238">
        <f t="shared" si="26"/>
        <v>13.33</v>
      </c>
      <c r="AI52" s="240">
        <f t="shared" si="27"/>
        <v>13.42</v>
      </c>
      <c r="AJ52" s="241">
        <f t="shared" si="28"/>
        <v>13.5</v>
      </c>
      <c r="AK52" s="239">
        <f t="shared" si="29"/>
        <v>13.59</v>
      </c>
      <c r="AL52" s="238">
        <f t="shared" si="30"/>
        <v>13.68</v>
      </c>
      <c r="AM52" s="239">
        <f t="shared" si="31"/>
        <v>13.77</v>
      </c>
      <c r="AN52" s="238">
        <f t="shared" si="32"/>
        <v>13.85</v>
      </c>
      <c r="AO52" s="239">
        <f t="shared" si="33"/>
        <v>13.94</v>
      </c>
      <c r="AP52" s="238">
        <f t="shared" si="34"/>
        <v>14.03</v>
      </c>
      <c r="AQ52" s="239">
        <f t="shared" si="35"/>
        <v>14.12</v>
      </c>
      <c r="AR52" s="238">
        <f t="shared" si="36"/>
        <v>14.2</v>
      </c>
      <c r="AS52" s="240">
        <f t="shared" si="37"/>
        <v>14.29</v>
      </c>
      <c r="AT52" s="241">
        <f t="shared" si="38"/>
        <v>14.38</v>
      </c>
      <c r="AU52" s="239">
        <f t="shared" si="39"/>
        <v>14.47</v>
      </c>
      <c r="AV52" s="242">
        <f t="shared" si="40"/>
        <v>14.55</v>
      </c>
      <c r="AW52" s="239">
        <f t="shared" si="41"/>
        <v>14.64</v>
      </c>
      <c r="AX52" s="238">
        <f t="shared" si="42"/>
        <v>14.73</v>
      </c>
      <c r="AY52" s="239">
        <f t="shared" si="43"/>
        <v>14.82</v>
      </c>
      <c r="AZ52" s="262"/>
      <c r="BA52" s="262"/>
      <c r="BB52" s="262"/>
      <c r="BC52" s="262"/>
      <c r="BD52" s="262"/>
      <c r="BE52" s="263"/>
      <c r="BF52" s="257"/>
      <c r="BG52" s="236">
        <v>4700000</v>
      </c>
      <c r="BH52" s="354"/>
      <c r="BI52" s="257"/>
      <c r="BJ52" s="257"/>
      <c r="BK52" s="257"/>
      <c r="BL52" s="257"/>
      <c r="BM52" s="257"/>
      <c r="BN52" s="257"/>
      <c r="BO52" s="257"/>
      <c r="BP52" s="257"/>
      <c r="BQ52" s="257"/>
      <c r="BR52" s="257"/>
      <c r="BS52" s="257"/>
      <c r="BT52" s="257"/>
      <c r="BU52" s="257"/>
      <c r="BV52" s="257"/>
      <c r="BW52" s="257"/>
      <c r="BX52" s="257"/>
      <c r="BY52" s="257"/>
      <c r="BZ52" s="257"/>
      <c r="CA52" s="257"/>
      <c r="CB52" s="257"/>
      <c r="CC52" s="257"/>
      <c r="CD52" s="257"/>
      <c r="CE52" s="257"/>
      <c r="CF52" s="257"/>
      <c r="CG52" s="257"/>
      <c r="CH52" s="257"/>
      <c r="CI52" s="257"/>
      <c r="CJ52" s="257"/>
      <c r="CK52" s="257"/>
      <c r="CL52" s="257"/>
      <c r="CM52" s="257"/>
      <c r="CN52" s="257"/>
      <c r="CO52" s="257"/>
      <c r="CP52" s="257"/>
      <c r="CQ52" s="257"/>
      <c r="CR52" s="257"/>
      <c r="CS52" s="257"/>
      <c r="CT52" s="257"/>
      <c r="CU52" s="257"/>
      <c r="CV52" s="257"/>
      <c r="CW52" s="257"/>
      <c r="CX52" s="257"/>
      <c r="CY52" s="257"/>
      <c r="CZ52" s="257"/>
      <c r="DA52" s="257"/>
      <c r="DB52" s="257"/>
      <c r="DC52" s="257"/>
      <c r="DD52" s="257"/>
      <c r="DE52" s="257"/>
      <c r="DF52" s="257"/>
      <c r="DG52" s="257"/>
      <c r="DH52" s="257"/>
      <c r="DI52" s="257"/>
      <c r="DJ52" s="257"/>
      <c r="DK52" s="257"/>
      <c r="DL52" s="257"/>
      <c r="DM52" s="257"/>
      <c r="DN52" s="257"/>
      <c r="DO52" s="257"/>
      <c r="DP52" s="257"/>
      <c r="DQ52" s="257"/>
      <c r="DR52" s="257"/>
      <c r="DS52" s="257"/>
      <c r="DT52" s="257"/>
      <c r="DU52" s="257"/>
      <c r="DV52" s="257"/>
      <c r="DW52" s="257"/>
      <c r="DX52" s="257"/>
      <c r="DY52" s="257"/>
      <c r="DZ52" s="257"/>
      <c r="EA52" s="257"/>
      <c r="EB52" s="257"/>
      <c r="EC52" s="257"/>
      <c r="ED52" s="257"/>
      <c r="EE52" s="257"/>
      <c r="EF52" s="257"/>
      <c r="EG52" s="257"/>
      <c r="EH52" s="257"/>
      <c r="EI52" s="257"/>
      <c r="EJ52" s="257"/>
      <c r="EK52" s="257"/>
      <c r="EL52" s="257"/>
      <c r="EM52" s="257"/>
      <c r="EN52" s="257"/>
      <c r="EO52" s="257"/>
      <c r="EP52" s="257"/>
      <c r="EQ52" s="257"/>
      <c r="ER52" s="257"/>
      <c r="ES52" s="257"/>
      <c r="ET52" s="257"/>
      <c r="EU52" s="257"/>
      <c r="EV52" s="257"/>
      <c r="EW52" s="257"/>
      <c r="EX52" s="257"/>
      <c r="EY52" s="257"/>
      <c r="EZ52" s="257"/>
      <c r="FA52" s="257"/>
      <c r="FB52" s="257"/>
      <c r="FC52" s="257"/>
      <c r="FD52" s="257"/>
      <c r="FE52" s="257"/>
      <c r="FF52" s="257"/>
      <c r="FG52" s="257"/>
      <c r="FH52" s="257"/>
      <c r="FI52" s="257"/>
      <c r="FJ52" s="257"/>
      <c r="FK52" s="257"/>
      <c r="FL52" s="257"/>
      <c r="FM52" s="257"/>
      <c r="FN52" s="257"/>
      <c r="FO52" s="257"/>
      <c r="FP52" s="257"/>
      <c r="FQ52" s="257"/>
      <c r="FR52" s="257"/>
      <c r="FS52" s="257"/>
      <c r="FT52" s="257"/>
      <c r="FU52" s="257"/>
      <c r="FV52" s="257"/>
      <c r="FW52" s="257"/>
      <c r="FX52" s="257"/>
      <c r="FY52" s="257"/>
      <c r="FZ52" s="257"/>
      <c r="GA52" s="257"/>
      <c r="GB52" s="257"/>
      <c r="GC52" s="257"/>
      <c r="GD52" s="257"/>
      <c r="GE52" s="257"/>
      <c r="GF52" s="257"/>
      <c r="GG52" s="257"/>
      <c r="GH52" s="257"/>
      <c r="GI52" s="257"/>
      <c r="GJ52" s="257"/>
      <c r="GK52" s="257"/>
      <c r="GL52" s="257"/>
      <c r="GM52" s="257"/>
      <c r="GN52" s="257"/>
      <c r="GO52" s="257"/>
      <c r="GP52" s="257"/>
      <c r="GQ52" s="257"/>
      <c r="GR52" s="257"/>
      <c r="GS52" s="257"/>
      <c r="GT52" s="257"/>
      <c r="GU52" s="257"/>
      <c r="GV52" s="257"/>
      <c r="GW52" s="257"/>
      <c r="GX52" s="257"/>
      <c r="GY52" s="257"/>
      <c r="GZ52" s="257"/>
      <c r="HA52" s="257"/>
      <c r="HB52" s="257"/>
      <c r="HC52" s="257"/>
      <c r="HD52" s="257"/>
      <c r="HE52" s="257"/>
      <c r="HF52" s="257"/>
      <c r="HG52" s="257"/>
      <c r="HH52" s="257"/>
      <c r="HI52" s="257"/>
      <c r="HJ52" s="257"/>
      <c r="HK52" s="257"/>
      <c r="HL52" s="257"/>
      <c r="HM52" s="257"/>
      <c r="HN52" s="257"/>
      <c r="HO52" s="257"/>
      <c r="HP52" s="257"/>
      <c r="HQ52" s="257"/>
      <c r="HR52" s="257"/>
      <c r="HS52" s="257"/>
      <c r="HT52" s="257"/>
      <c r="HU52" s="257"/>
      <c r="HV52" s="257"/>
      <c r="HW52" s="257"/>
      <c r="HX52" s="257"/>
      <c r="HY52" s="257"/>
      <c r="HZ52" s="257"/>
      <c r="IA52" s="257"/>
      <c r="IB52" s="257"/>
      <c r="IC52" s="257"/>
      <c r="ID52" s="257"/>
      <c r="IE52" s="257"/>
      <c r="IF52" s="257"/>
      <c r="IG52" s="257"/>
      <c r="IH52" s="257"/>
      <c r="II52" s="257"/>
      <c r="IJ52" s="257"/>
      <c r="IK52" s="257"/>
      <c r="IL52" s="257"/>
      <c r="IM52" s="257"/>
      <c r="IN52" s="257"/>
      <c r="IO52" s="257"/>
      <c r="IP52" s="257"/>
      <c r="IQ52" s="257"/>
      <c r="IR52" s="257"/>
      <c r="IS52" s="257"/>
      <c r="IT52" s="257"/>
      <c r="IU52" s="257"/>
      <c r="IV52" s="257"/>
    </row>
    <row r="53" spans="1:256" ht="15" x14ac:dyDescent="0.25">
      <c r="A53" s="214">
        <v>70</v>
      </c>
      <c r="B53" s="215">
        <f t="shared" si="44"/>
        <v>1.3919999999999999</v>
      </c>
      <c r="C53" s="202">
        <v>8.0000000000000002E-3</v>
      </c>
      <c r="D53" s="203"/>
      <c r="E53" s="354"/>
      <c r="F53" s="245">
        <v>4800000</v>
      </c>
      <c r="G53" s="237">
        <f t="shared" si="45"/>
        <v>10.93</v>
      </c>
      <c r="H53" s="238">
        <f t="shared" si="0"/>
        <v>11.02</v>
      </c>
      <c r="I53" s="239">
        <f t="shared" si="1"/>
        <v>11.2</v>
      </c>
      <c r="J53" s="238">
        <f t="shared" si="2"/>
        <v>11.19</v>
      </c>
      <c r="K53" s="239">
        <f t="shared" si="3"/>
        <v>11.28</v>
      </c>
      <c r="L53" s="238">
        <f t="shared" si="4"/>
        <v>11.37</v>
      </c>
      <c r="M53" s="239">
        <f t="shared" si="5"/>
        <v>11.45</v>
      </c>
      <c r="N53" s="238">
        <f t="shared" si="6"/>
        <v>11.54</v>
      </c>
      <c r="O53" s="240">
        <f t="shared" si="7"/>
        <v>11.73</v>
      </c>
      <c r="P53" s="241">
        <f t="shared" si="8"/>
        <v>11.72</v>
      </c>
      <c r="Q53" s="239">
        <f t="shared" si="9"/>
        <v>11.8</v>
      </c>
      <c r="R53" s="238">
        <f t="shared" si="10"/>
        <v>11.89</v>
      </c>
      <c r="S53" s="239">
        <f t="shared" si="11"/>
        <v>11.98</v>
      </c>
      <c r="T53" s="238">
        <f t="shared" si="12"/>
        <v>12.07</v>
      </c>
      <c r="U53" s="239">
        <f t="shared" si="13"/>
        <v>12.15</v>
      </c>
      <c r="V53" s="238">
        <f t="shared" si="14"/>
        <v>12.24</v>
      </c>
      <c r="W53" s="239">
        <f t="shared" si="15"/>
        <v>12.33</v>
      </c>
      <c r="X53" s="238">
        <f t="shared" si="16"/>
        <v>12.42</v>
      </c>
      <c r="Y53" s="240">
        <f t="shared" si="17"/>
        <v>12.5</v>
      </c>
      <c r="Z53" s="241">
        <f t="shared" si="18"/>
        <v>12.59</v>
      </c>
      <c r="AA53" s="239">
        <f t="shared" si="19"/>
        <v>12.68</v>
      </c>
      <c r="AB53" s="238">
        <f t="shared" si="20"/>
        <v>12.77</v>
      </c>
      <c r="AC53" s="239">
        <f t="shared" si="21"/>
        <v>12.85</v>
      </c>
      <c r="AD53" s="238">
        <f t="shared" si="22"/>
        <v>12.94</v>
      </c>
      <c r="AE53" s="239">
        <f t="shared" si="23"/>
        <v>13.03</v>
      </c>
      <c r="AF53" s="238">
        <f t="shared" si="24"/>
        <v>13.12</v>
      </c>
      <c r="AG53" s="239">
        <f t="shared" si="25"/>
        <v>13.2</v>
      </c>
      <c r="AH53" s="238">
        <f t="shared" si="26"/>
        <v>13.29</v>
      </c>
      <c r="AI53" s="240">
        <f t="shared" si="27"/>
        <v>13.38</v>
      </c>
      <c r="AJ53" s="241">
        <f t="shared" si="28"/>
        <v>13.47</v>
      </c>
      <c r="AK53" s="239">
        <f t="shared" si="29"/>
        <v>13.55</v>
      </c>
      <c r="AL53" s="238">
        <f t="shared" si="30"/>
        <v>13.64</v>
      </c>
      <c r="AM53" s="239">
        <f t="shared" si="31"/>
        <v>13.73</v>
      </c>
      <c r="AN53" s="238">
        <f t="shared" si="32"/>
        <v>13.82</v>
      </c>
      <c r="AO53" s="239">
        <f t="shared" si="33"/>
        <v>13.9</v>
      </c>
      <c r="AP53" s="238">
        <f t="shared" si="34"/>
        <v>13.99</v>
      </c>
      <c r="AQ53" s="239">
        <f t="shared" si="35"/>
        <v>14.08</v>
      </c>
      <c r="AR53" s="238">
        <f t="shared" si="36"/>
        <v>14.17</v>
      </c>
      <c r="AS53" s="240">
        <f t="shared" si="37"/>
        <v>14.25</v>
      </c>
      <c r="AT53" s="241">
        <f t="shared" si="38"/>
        <v>14.34</v>
      </c>
      <c r="AU53" s="239">
        <f t="shared" si="39"/>
        <v>14.43</v>
      </c>
      <c r="AV53" s="242">
        <f t="shared" si="40"/>
        <v>14.52</v>
      </c>
      <c r="AW53" s="239">
        <f t="shared" si="41"/>
        <v>14.6</v>
      </c>
      <c r="AX53" s="238">
        <f t="shared" si="42"/>
        <v>14.69</v>
      </c>
      <c r="AY53" s="239">
        <f t="shared" si="43"/>
        <v>14.78</v>
      </c>
      <c r="AZ53" s="262"/>
      <c r="BA53" s="262"/>
      <c r="BB53" s="262"/>
      <c r="BC53" s="262"/>
      <c r="BD53" s="262"/>
      <c r="BE53" s="263"/>
      <c r="BF53" s="257"/>
      <c r="BG53" s="245">
        <v>4800000</v>
      </c>
      <c r="BH53" s="354"/>
      <c r="BI53" s="257"/>
      <c r="BJ53" s="257"/>
      <c r="BK53" s="257"/>
      <c r="BL53" s="257"/>
      <c r="BM53" s="257"/>
      <c r="BN53" s="257"/>
      <c r="BO53" s="257"/>
      <c r="BP53" s="257"/>
      <c r="BQ53" s="257"/>
      <c r="BR53" s="257"/>
      <c r="BS53" s="257"/>
      <c r="BT53" s="257"/>
      <c r="BU53" s="257"/>
      <c r="BV53" s="257"/>
      <c r="BW53" s="257"/>
      <c r="BX53" s="257"/>
      <c r="BY53" s="257"/>
      <c r="BZ53" s="257"/>
      <c r="CA53" s="257"/>
      <c r="CB53" s="257"/>
      <c r="CC53" s="257"/>
      <c r="CD53" s="257"/>
      <c r="CE53" s="257"/>
      <c r="CF53" s="257"/>
      <c r="CG53" s="257"/>
      <c r="CH53" s="257"/>
      <c r="CI53" s="257"/>
      <c r="CJ53" s="257"/>
      <c r="CK53" s="257"/>
      <c r="CL53" s="257"/>
      <c r="CM53" s="257"/>
      <c r="CN53" s="257"/>
      <c r="CO53" s="257"/>
      <c r="CP53" s="257"/>
      <c r="CQ53" s="257"/>
      <c r="CR53" s="257"/>
      <c r="CS53" s="257"/>
      <c r="CT53" s="257"/>
      <c r="CU53" s="257"/>
      <c r="CV53" s="257"/>
      <c r="CW53" s="257"/>
      <c r="CX53" s="257"/>
      <c r="CY53" s="257"/>
      <c r="CZ53" s="257"/>
      <c r="DA53" s="257"/>
      <c r="DB53" s="257"/>
      <c r="DC53" s="257"/>
      <c r="DD53" s="257"/>
      <c r="DE53" s="257"/>
      <c r="DF53" s="257"/>
      <c r="DG53" s="257"/>
      <c r="DH53" s="257"/>
      <c r="DI53" s="257"/>
      <c r="DJ53" s="257"/>
      <c r="DK53" s="257"/>
      <c r="DL53" s="257"/>
      <c r="DM53" s="257"/>
      <c r="DN53" s="257"/>
      <c r="DO53" s="257"/>
      <c r="DP53" s="257"/>
      <c r="DQ53" s="257"/>
      <c r="DR53" s="257"/>
      <c r="DS53" s="257"/>
      <c r="DT53" s="257"/>
      <c r="DU53" s="257"/>
      <c r="DV53" s="257"/>
      <c r="DW53" s="257"/>
      <c r="DX53" s="257"/>
      <c r="DY53" s="257"/>
      <c r="DZ53" s="257"/>
      <c r="EA53" s="257"/>
      <c r="EB53" s="257"/>
      <c r="EC53" s="257"/>
      <c r="ED53" s="257"/>
      <c r="EE53" s="257"/>
      <c r="EF53" s="257"/>
      <c r="EG53" s="257"/>
      <c r="EH53" s="257"/>
      <c r="EI53" s="257"/>
      <c r="EJ53" s="257"/>
      <c r="EK53" s="257"/>
      <c r="EL53" s="257"/>
      <c r="EM53" s="257"/>
      <c r="EN53" s="257"/>
      <c r="EO53" s="257"/>
      <c r="EP53" s="257"/>
      <c r="EQ53" s="257"/>
      <c r="ER53" s="257"/>
      <c r="ES53" s="257"/>
      <c r="ET53" s="257"/>
      <c r="EU53" s="257"/>
      <c r="EV53" s="257"/>
      <c r="EW53" s="257"/>
      <c r="EX53" s="257"/>
      <c r="EY53" s="257"/>
      <c r="EZ53" s="257"/>
      <c r="FA53" s="257"/>
      <c r="FB53" s="257"/>
      <c r="FC53" s="257"/>
      <c r="FD53" s="257"/>
      <c r="FE53" s="257"/>
      <c r="FF53" s="257"/>
      <c r="FG53" s="257"/>
      <c r="FH53" s="257"/>
      <c r="FI53" s="257"/>
      <c r="FJ53" s="257"/>
      <c r="FK53" s="257"/>
      <c r="FL53" s="257"/>
      <c r="FM53" s="257"/>
      <c r="FN53" s="257"/>
      <c r="FO53" s="257"/>
      <c r="FP53" s="257"/>
      <c r="FQ53" s="257"/>
      <c r="FR53" s="257"/>
      <c r="FS53" s="257"/>
      <c r="FT53" s="257"/>
      <c r="FU53" s="257"/>
      <c r="FV53" s="257"/>
      <c r="FW53" s="257"/>
      <c r="FX53" s="257"/>
      <c r="FY53" s="257"/>
      <c r="FZ53" s="257"/>
      <c r="GA53" s="257"/>
      <c r="GB53" s="257"/>
      <c r="GC53" s="257"/>
      <c r="GD53" s="257"/>
      <c r="GE53" s="257"/>
      <c r="GF53" s="257"/>
      <c r="GG53" s="257"/>
      <c r="GH53" s="257"/>
      <c r="GI53" s="257"/>
      <c r="GJ53" s="257"/>
      <c r="GK53" s="257"/>
      <c r="GL53" s="257"/>
      <c r="GM53" s="257"/>
      <c r="GN53" s="257"/>
      <c r="GO53" s="257"/>
      <c r="GP53" s="257"/>
      <c r="GQ53" s="257"/>
      <c r="GR53" s="257"/>
      <c r="GS53" s="257"/>
      <c r="GT53" s="257"/>
      <c r="GU53" s="257"/>
      <c r="GV53" s="257"/>
      <c r="GW53" s="257"/>
      <c r="GX53" s="257"/>
      <c r="GY53" s="257"/>
      <c r="GZ53" s="257"/>
      <c r="HA53" s="257"/>
      <c r="HB53" s="257"/>
      <c r="HC53" s="257"/>
      <c r="HD53" s="257"/>
      <c r="HE53" s="257"/>
      <c r="HF53" s="257"/>
      <c r="HG53" s="257"/>
      <c r="HH53" s="257"/>
      <c r="HI53" s="257"/>
      <c r="HJ53" s="257"/>
      <c r="HK53" s="257"/>
      <c r="HL53" s="257"/>
      <c r="HM53" s="257"/>
      <c r="HN53" s="257"/>
      <c r="HO53" s="257"/>
      <c r="HP53" s="257"/>
      <c r="HQ53" s="257"/>
      <c r="HR53" s="257"/>
      <c r="HS53" s="257"/>
      <c r="HT53" s="257"/>
      <c r="HU53" s="257"/>
      <c r="HV53" s="257"/>
      <c r="HW53" s="257"/>
      <c r="HX53" s="257"/>
      <c r="HY53" s="257"/>
      <c r="HZ53" s="257"/>
      <c r="IA53" s="257"/>
      <c r="IB53" s="257"/>
      <c r="IC53" s="257"/>
      <c r="ID53" s="257"/>
      <c r="IE53" s="257"/>
      <c r="IF53" s="257"/>
      <c r="IG53" s="257"/>
      <c r="IH53" s="257"/>
      <c r="II53" s="257"/>
      <c r="IJ53" s="257"/>
      <c r="IK53" s="257"/>
      <c r="IL53" s="257"/>
      <c r="IM53" s="257"/>
      <c r="IN53" s="257"/>
      <c r="IO53" s="257"/>
      <c r="IP53" s="257"/>
      <c r="IQ53" s="257"/>
      <c r="IR53" s="257"/>
      <c r="IS53" s="257"/>
      <c r="IT53" s="257"/>
      <c r="IU53" s="257"/>
      <c r="IV53" s="257"/>
    </row>
    <row r="54" spans="1:256" ht="15" x14ac:dyDescent="0.25">
      <c r="D54" s="203"/>
      <c r="E54" s="354"/>
      <c r="F54" s="236">
        <v>4900000</v>
      </c>
      <c r="G54" s="237">
        <f t="shared" si="45"/>
        <v>10.89</v>
      </c>
      <c r="H54" s="238">
        <f t="shared" si="0"/>
        <v>10.98</v>
      </c>
      <c r="I54" s="239">
        <f t="shared" si="1"/>
        <v>11.16</v>
      </c>
      <c r="J54" s="238">
        <f t="shared" si="2"/>
        <v>11.15</v>
      </c>
      <c r="K54" s="239">
        <f t="shared" si="3"/>
        <v>11.24</v>
      </c>
      <c r="L54" s="238">
        <f t="shared" si="4"/>
        <v>11.33</v>
      </c>
      <c r="M54" s="239">
        <f t="shared" si="5"/>
        <v>11.41</v>
      </c>
      <c r="N54" s="238">
        <f t="shared" si="6"/>
        <v>11.5</v>
      </c>
      <c r="O54" s="240">
        <f t="shared" si="7"/>
        <v>11.68</v>
      </c>
      <c r="P54" s="241">
        <f t="shared" si="8"/>
        <v>11.67</v>
      </c>
      <c r="Q54" s="239">
        <f t="shared" si="9"/>
        <v>11.76</v>
      </c>
      <c r="R54" s="238">
        <f t="shared" si="10"/>
        <v>11.85</v>
      </c>
      <c r="S54" s="239">
        <f t="shared" si="11"/>
        <v>11.94</v>
      </c>
      <c r="T54" s="238">
        <f t="shared" si="12"/>
        <v>12.02</v>
      </c>
      <c r="U54" s="239">
        <f t="shared" si="13"/>
        <v>12.11</v>
      </c>
      <c r="V54" s="238">
        <f t="shared" si="14"/>
        <v>12.2</v>
      </c>
      <c r="W54" s="239">
        <f t="shared" si="15"/>
        <v>12.28</v>
      </c>
      <c r="X54" s="238">
        <f t="shared" si="16"/>
        <v>12.37</v>
      </c>
      <c r="Y54" s="240">
        <f t="shared" si="17"/>
        <v>12.46</v>
      </c>
      <c r="Z54" s="241">
        <f t="shared" si="18"/>
        <v>12.55</v>
      </c>
      <c r="AA54" s="239">
        <f t="shared" si="19"/>
        <v>12.63</v>
      </c>
      <c r="AB54" s="238">
        <f t="shared" si="20"/>
        <v>12.72</v>
      </c>
      <c r="AC54" s="239">
        <f t="shared" si="21"/>
        <v>12.81</v>
      </c>
      <c r="AD54" s="238">
        <f t="shared" si="22"/>
        <v>12.89</v>
      </c>
      <c r="AE54" s="239">
        <f t="shared" si="23"/>
        <v>12.98</v>
      </c>
      <c r="AF54" s="238">
        <f t="shared" si="24"/>
        <v>13.07</v>
      </c>
      <c r="AG54" s="239">
        <f t="shared" si="25"/>
        <v>13.16</v>
      </c>
      <c r="AH54" s="238">
        <f t="shared" si="26"/>
        <v>13.24</v>
      </c>
      <c r="AI54" s="240">
        <f t="shared" si="27"/>
        <v>13.33</v>
      </c>
      <c r="AJ54" s="241">
        <f t="shared" si="28"/>
        <v>13.42</v>
      </c>
      <c r="AK54" s="239">
        <f t="shared" si="29"/>
        <v>13.5</v>
      </c>
      <c r="AL54" s="238">
        <f t="shared" si="30"/>
        <v>13.59</v>
      </c>
      <c r="AM54" s="239">
        <f t="shared" si="31"/>
        <v>13.68</v>
      </c>
      <c r="AN54" s="238">
        <f t="shared" si="32"/>
        <v>13.76</v>
      </c>
      <c r="AO54" s="239">
        <f t="shared" si="33"/>
        <v>13.85</v>
      </c>
      <c r="AP54" s="238">
        <f t="shared" si="34"/>
        <v>13.94</v>
      </c>
      <c r="AQ54" s="239">
        <f t="shared" si="35"/>
        <v>14.03</v>
      </c>
      <c r="AR54" s="238">
        <f t="shared" si="36"/>
        <v>14.11</v>
      </c>
      <c r="AS54" s="240">
        <f t="shared" si="37"/>
        <v>14.2</v>
      </c>
      <c r="AT54" s="241">
        <f t="shared" si="38"/>
        <v>14.29</v>
      </c>
      <c r="AU54" s="239">
        <f t="shared" si="39"/>
        <v>14.37</v>
      </c>
      <c r="AV54" s="242">
        <f t="shared" si="40"/>
        <v>14.46</v>
      </c>
      <c r="AW54" s="239">
        <f t="shared" si="41"/>
        <v>14.55</v>
      </c>
      <c r="AX54" s="238">
        <f t="shared" si="42"/>
        <v>14.64</v>
      </c>
      <c r="AY54" s="239">
        <f t="shared" si="43"/>
        <v>14.72</v>
      </c>
      <c r="AZ54" s="262"/>
      <c r="BA54" s="262"/>
      <c r="BB54" s="262"/>
      <c r="BC54" s="262"/>
      <c r="BD54" s="262"/>
      <c r="BE54" s="263"/>
      <c r="BF54" s="257"/>
      <c r="BG54" s="236">
        <v>4900000</v>
      </c>
      <c r="BH54" s="354"/>
      <c r="BI54" s="257"/>
      <c r="BJ54" s="257"/>
      <c r="BK54" s="257"/>
      <c r="BL54" s="257"/>
      <c r="BM54" s="257"/>
      <c r="BN54" s="257"/>
      <c r="BO54" s="257"/>
      <c r="BP54" s="257"/>
      <c r="BQ54" s="257"/>
      <c r="BR54" s="257"/>
      <c r="BS54" s="257"/>
      <c r="BT54" s="257"/>
      <c r="BU54" s="257"/>
      <c r="BV54" s="257"/>
      <c r="BW54" s="257"/>
      <c r="BX54" s="257"/>
      <c r="BY54" s="257"/>
      <c r="BZ54" s="257"/>
      <c r="CA54" s="257"/>
      <c r="CB54" s="257"/>
      <c r="CC54" s="257"/>
      <c r="CD54" s="257"/>
      <c r="CE54" s="257"/>
      <c r="CF54" s="257"/>
      <c r="CG54" s="257"/>
      <c r="CH54" s="257"/>
      <c r="CI54" s="257"/>
      <c r="CJ54" s="257"/>
      <c r="CK54" s="257"/>
      <c r="CL54" s="257"/>
      <c r="CM54" s="257"/>
      <c r="CN54" s="257"/>
      <c r="CO54" s="257"/>
      <c r="CP54" s="257"/>
      <c r="CQ54" s="257"/>
      <c r="CR54" s="257"/>
      <c r="CS54" s="257"/>
      <c r="CT54" s="257"/>
      <c r="CU54" s="257"/>
      <c r="CV54" s="257"/>
      <c r="CW54" s="257"/>
      <c r="CX54" s="257"/>
      <c r="CY54" s="257"/>
      <c r="CZ54" s="257"/>
      <c r="DA54" s="257"/>
      <c r="DB54" s="257"/>
      <c r="DC54" s="257"/>
      <c r="DD54" s="257"/>
      <c r="DE54" s="257"/>
      <c r="DF54" s="257"/>
      <c r="DG54" s="257"/>
      <c r="DH54" s="257"/>
      <c r="DI54" s="257"/>
      <c r="DJ54" s="257"/>
      <c r="DK54" s="257"/>
      <c r="DL54" s="257"/>
      <c r="DM54" s="257"/>
      <c r="DN54" s="257"/>
      <c r="DO54" s="257"/>
      <c r="DP54" s="257"/>
      <c r="DQ54" s="257"/>
      <c r="DR54" s="257"/>
      <c r="DS54" s="257"/>
      <c r="DT54" s="257"/>
      <c r="DU54" s="257"/>
      <c r="DV54" s="257"/>
      <c r="DW54" s="257"/>
      <c r="DX54" s="257"/>
      <c r="DY54" s="257"/>
      <c r="DZ54" s="257"/>
      <c r="EA54" s="257"/>
      <c r="EB54" s="257"/>
      <c r="EC54" s="257"/>
      <c r="ED54" s="257"/>
      <c r="EE54" s="257"/>
      <c r="EF54" s="257"/>
      <c r="EG54" s="257"/>
      <c r="EH54" s="257"/>
      <c r="EI54" s="257"/>
      <c r="EJ54" s="257"/>
      <c r="EK54" s="257"/>
      <c r="EL54" s="257"/>
      <c r="EM54" s="257"/>
      <c r="EN54" s="257"/>
      <c r="EO54" s="257"/>
      <c r="EP54" s="257"/>
      <c r="EQ54" s="257"/>
      <c r="ER54" s="257"/>
      <c r="ES54" s="257"/>
      <c r="ET54" s="257"/>
      <c r="EU54" s="257"/>
      <c r="EV54" s="257"/>
      <c r="EW54" s="257"/>
      <c r="EX54" s="257"/>
      <c r="EY54" s="257"/>
      <c r="EZ54" s="257"/>
      <c r="FA54" s="257"/>
      <c r="FB54" s="257"/>
      <c r="FC54" s="257"/>
      <c r="FD54" s="257"/>
      <c r="FE54" s="257"/>
      <c r="FF54" s="257"/>
      <c r="FG54" s="257"/>
      <c r="FH54" s="257"/>
      <c r="FI54" s="257"/>
      <c r="FJ54" s="257"/>
      <c r="FK54" s="257"/>
      <c r="FL54" s="257"/>
      <c r="FM54" s="257"/>
      <c r="FN54" s="257"/>
      <c r="FO54" s="257"/>
      <c r="FP54" s="257"/>
      <c r="FQ54" s="257"/>
      <c r="FR54" s="257"/>
      <c r="FS54" s="257"/>
      <c r="FT54" s="257"/>
      <c r="FU54" s="257"/>
      <c r="FV54" s="257"/>
      <c r="FW54" s="257"/>
      <c r="FX54" s="257"/>
      <c r="FY54" s="257"/>
      <c r="FZ54" s="257"/>
      <c r="GA54" s="257"/>
      <c r="GB54" s="257"/>
      <c r="GC54" s="257"/>
      <c r="GD54" s="257"/>
      <c r="GE54" s="257"/>
      <c r="GF54" s="257"/>
      <c r="GG54" s="257"/>
      <c r="GH54" s="257"/>
      <c r="GI54" s="257"/>
      <c r="GJ54" s="257"/>
      <c r="GK54" s="257"/>
      <c r="GL54" s="257"/>
      <c r="GM54" s="257"/>
      <c r="GN54" s="257"/>
      <c r="GO54" s="257"/>
      <c r="GP54" s="257"/>
      <c r="GQ54" s="257"/>
      <c r="GR54" s="257"/>
      <c r="GS54" s="257"/>
      <c r="GT54" s="257"/>
      <c r="GU54" s="257"/>
      <c r="GV54" s="257"/>
      <c r="GW54" s="257"/>
      <c r="GX54" s="257"/>
      <c r="GY54" s="257"/>
      <c r="GZ54" s="257"/>
      <c r="HA54" s="257"/>
      <c r="HB54" s="257"/>
      <c r="HC54" s="257"/>
      <c r="HD54" s="257"/>
      <c r="HE54" s="257"/>
      <c r="HF54" s="257"/>
      <c r="HG54" s="257"/>
      <c r="HH54" s="257"/>
      <c r="HI54" s="257"/>
      <c r="HJ54" s="257"/>
      <c r="HK54" s="257"/>
      <c r="HL54" s="257"/>
      <c r="HM54" s="257"/>
      <c r="HN54" s="257"/>
      <c r="HO54" s="257"/>
      <c r="HP54" s="257"/>
      <c r="HQ54" s="257"/>
      <c r="HR54" s="257"/>
      <c r="HS54" s="257"/>
      <c r="HT54" s="257"/>
      <c r="HU54" s="257"/>
      <c r="HV54" s="257"/>
      <c r="HW54" s="257"/>
      <c r="HX54" s="257"/>
      <c r="HY54" s="257"/>
      <c r="HZ54" s="257"/>
      <c r="IA54" s="257"/>
      <c r="IB54" s="257"/>
      <c r="IC54" s="257"/>
      <c r="ID54" s="257"/>
      <c r="IE54" s="257"/>
      <c r="IF54" s="257"/>
      <c r="IG54" s="257"/>
      <c r="IH54" s="257"/>
      <c r="II54" s="257"/>
      <c r="IJ54" s="257"/>
      <c r="IK54" s="257"/>
      <c r="IL54" s="257"/>
      <c r="IM54" s="257"/>
      <c r="IN54" s="257"/>
      <c r="IO54" s="257"/>
      <c r="IP54" s="257"/>
      <c r="IQ54" s="257"/>
      <c r="IR54" s="257"/>
      <c r="IS54" s="257"/>
      <c r="IT54" s="257"/>
      <c r="IU54" s="257"/>
      <c r="IV54" s="257"/>
    </row>
    <row r="55" spans="1:256" ht="13.5" thickBot="1" x14ac:dyDescent="0.25">
      <c r="E55" s="355"/>
      <c r="F55" s="266">
        <v>5000000</v>
      </c>
      <c r="G55" s="267">
        <f>(121.78734*POWER(F55,-0.15672))</f>
        <v>10.86</v>
      </c>
      <c r="H55" s="268">
        <f t="shared" si="0"/>
        <v>10.95</v>
      </c>
      <c r="I55" s="269">
        <f t="shared" si="1"/>
        <v>11.13</v>
      </c>
      <c r="J55" s="268">
        <f t="shared" si="2"/>
        <v>11.12</v>
      </c>
      <c r="K55" s="269">
        <f t="shared" si="3"/>
        <v>11.21</v>
      </c>
      <c r="L55" s="268">
        <f t="shared" si="4"/>
        <v>11.29</v>
      </c>
      <c r="M55" s="269">
        <f t="shared" si="5"/>
        <v>11.38</v>
      </c>
      <c r="N55" s="268">
        <f t="shared" si="6"/>
        <v>11.47</v>
      </c>
      <c r="O55" s="270">
        <f t="shared" si="7"/>
        <v>11.65</v>
      </c>
      <c r="P55" s="271">
        <f t="shared" si="8"/>
        <v>11.64</v>
      </c>
      <c r="Q55" s="269">
        <f t="shared" si="9"/>
        <v>11.73</v>
      </c>
      <c r="R55" s="268">
        <f t="shared" si="10"/>
        <v>11.82</v>
      </c>
      <c r="S55" s="269">
        <f t="shared" si="11"/>
        <v>11.9</v>
      </c>
      <c r="T55" s="268">
        <f t="shared" si="12"/>
        <v>11.99</v>
      </c>
      <c r="U55" s="269">
        <f t="shared" si="13"/>
        <v>12.08</v>
      </c>
      <c r="V55" s="268">
        <f t="shared" si="14"/>
        <v>12.16</v>
      </c>
      <c r="W55" s="269">
        <f t="shared" si="15"/>
        <v>12.25</v>
      </c>
      <c r="X55" s="268">
        <f t="shared" si="16"/>
        <v>12.34</v>
      </c>
      <c r="Y55" s="270">
        <f t="shared" si="17"/>
        <v>12.42</v>
      </c>
      <c r="Z55" s="271">
        <f t="shared" si="18"/>
        <v>12.51</v>
      </c>
      <c r="AA55" s="269">
        <f t="shared" si="19"/>
        <v>12.6</v>
      </c>
      <c r="AB55" s="268">
        <f t="shared" si="20"/>
        <v>12.68</v>
      </c>
      <c r="AC55" s="269">
        <f t="shared" si="21"/>
        <v>12.77</v>
      </c>
      <c r="AD55" s="268">
        <f t="shared" si="22"/>
        <v>12.86</v>
      </c>
      <c r="AE55" s="269">
        <f t="shared" si="23"/>
        <v>12.95</v>
      </c>
      <c r="AF55" s="268">
        <f t="shared" si="24"/>
        <v>13.03</v>
      </c>
      <c r="AG55" s="269">
        <f t="shared" si="25"/>
        <v>13.12</v>
      </c>
      <c r="AH55" s="268">
        <f t="shared" si="26"/>
        <v>13.21</v>
      </c>
      <c r="AI55" s="270">
        <f t="shared" si="27"/>
        <v>13.29</v>
      </c>
      <c r="AJ55" s="271">
        <f t="shared" si="28"/>
        <v>13.38</v>
      </c>
      <c r="AK55" s="269">
        <f t="shared" si="29"/>
        <v>13.47</v>
      </c>
      <c r="AL55" s="268">
        <f t="shared" si="30"/>
        <v>13.55</v>
      </c>
      <c r="AM55" s="269">
        <f t="shared" si="31"/>
        <v>13.64</v>
      </c>
      <c r="AN55" s="268">
        <f t="shared" si="32"/>
        <v>13.73</v>
      </c>
      <c r="AO55" s="269">
        <f t="shared" si="33"/>
        <v>13.81</v>
      </c>
      <c r="AP55" s="268">
        <f t="shared" si="34"/>
        <v>13.9</v>
      </c>
      <c r="AQ55" s="269">
        <f t="shared" si="35"/>
        <v>13.99</v>
      </c>
      <c r="AR55" s="268">
        <f t="shared" si="36"/>
        <v>14.07</v>
      </c>
      <c r="AS55" s="270">
        <f t="shared" si="37"/>
        <v>14.16</v>
      </c>
      <c r="AT55" s="271">
        <f t="shared" si="38"/>
        <v>14.25</v>
      </c>
      <c r="AU55" s="269">
        <f t="shared" si="39"/>
        <v>14.34</v>
      </c>
      <c r="AV55" s="272">
        <f t="shared" si="40"/>
        <v>14.42</v>
      </c>
      <c r="AW55" s="269">
        <f t="shared" si="41"/>
        <v>14.51</v>
      </c>
      <c r="AX55" s="268">
        <f t="shared" si="42"/>
        <v>14.6</v>
      </c>
      <c r="AY55" s="269">
        <f t="shared" si="43"/>
        <v>14.68</v>
      </c>
      <c r="AZ55" s="258"/>
      <c r="BA55" s="258"/>
      <c r="BB55" s="258"/>
      <c r="BC55" s="258"/>
      <c r="BD55" s="258"/>
      <c r="BE55" s="264"/>
      <c r="BF55" s="257"/>
      <c r="BG55" s="266">
        <v>5000000</v>
      </c>
      <c r="BH55" s="355"/>
      <c r="BI55" s="257"/>
      <c r="BJ55" s="257"/>
      <c r="BK55" s="257"/>
      <c r="BL55" s="257"/>
      <c r="BM55" s="257"/>
      <c r="BN55" s="257"/>
      <c r="BO55" s="257"/>
      <c r="BP55" s="257"/>
      <c r="BQ55" s="257"/>
      <c r="BR55" s="257"/>
      <c r="BS55" s="257"/>
      <c r="BT55" s="257"/>
      <c r="BU55" s="257"/>
      <c r="BV55" s="257"/>
      <c r="BW55" s="257"/>
      <c r="BX55" s="257"/>
      <c r="BY55" s="257"/>
      <c r="BZ55" s="257"/>
      <c r="CA55" s="257"/>
      <c r="CB55" s="257"/>
      <c r="CC55" s="257"/>
      <c r="CD55" s="257"/>
      <c r="CE55" s="257"/>
      <c r="CF55" s="257"/>
      <c r="CG55" s="257"/>
      <c r="CH55" s="257"/>
      <c r="CI55" s="257"/>
      <c r="CJ55" s="257"/>
      <c r="CK55" s="257"/>
      <c r="CL55" s="257"/>
      <c r="CM55" s="257"/>
      <c r="CN55" s="257"/>
      <c r="CO55" s="257"/>
      <c r="CP55" s="257"/>
      <c r="CQ55" s="257"/>
      <c r="CR55" s="257"/>
      <c r="CS55" s="257"/>
      <c r="CT55" s="257"/>
      <c r="CU55" s="257"/>
      <c r="CV55" s="257"/>
      <c r="CW55" s="257"/>
      <c r="CX55" s="257"/>
      <c r="CY55" s="257"/>
      <c r="CZ55" s="257"/>
      <c r="DA55" s="257"/>
      <c r="DB55" s="257"/>
      <c r="DC55" s="257"/>
      <c r="DD55" s="257"/>
      <c r="DE55" s="257"/>
      <c r="DF55" s="257"/>
      <c r="DG55" s="257"/>
      <c r="DH55" s="257"/>
      <c r="DI55" s="257"/>
      <c r="DJ55" s="257"/>
      <c r="DK55" s="257"/>
      <c r="DL55" s="257"/>
      <c r="DM55" s="257"/>
      <c r="DN55" s="257"/>
      <c r="DO55" s="257"/>
      <c r="DP55" s="257"/>
      <c r="DQ55" s="257"/>
      <c r="DR55" s="257"/>
      <c r="DS55" s="257"/>
      <c r="DT55" s="257"/>
      <c r="DU55" s="257"/>
      <c r="DV55" s="257"/>
      <c r="DW55" s="257"/>
      <c r="DX55" s="257"/>
      <c r="DY55" s="257"/>
      <c r="DZ55" s="257"/>
      <c r="EA55" s="257"/>
      <c r="EB55" s="257"/>
      <c r="EC55" s="257"/>
      <c r="ED55" s="257"/>
      <c r="EE55" s="257"/>
      <c r="EF55" s="257"/>
      <c r="EG55" s="257"/>
      <c r="EH55" s="257"/>
      <c r="EI55" s="257"/>
      <c r="EJ55" s="257"/>
      <c r="EK55" s="257"/>
      <c r="EL55" s="257"/>
      <c r="EM55" s="257"/>
      <c r="EN55" s="257"/>
      <c r="EO55" s="257"/>
      <c r="EP55" s="257"/>
      <c r="EQ55" s="257"/>
      <c r="ER55" s="257"/>
      <c r="ES55" s="257"/>
      <c r="ET55" s="257"/>
      <c r="EU55" s="257"/>
      <c r="EV55" s="257"/>
      <c r="EW55" s="257"/>
      <c r="EX55" s="257"/>
      <c r="EY55" s="257"/>
      <c r="EZ55" s="257"/>
      <c r="FA55" s="257"/>
      <c r="FB55" s="257"/>
      <c r="FC55" s="257"/>
      <c r="FD55" s="257"/>
      <c r="FE55" s="257"/>
      <c r="FF55" s="257"/>
      <c r="FG55" s="257"/>
      <c r="FH55" s="257"/>
      <c r="FI55" s="257"/>
      <c r="FJ55" s="257"/>
      <c r="FK55" s="257"/>
      <c r="FL55" s="257"/>
      <c r="FM55" s="257"/>
      <c r="FN55" s="257"/>
      <c r="FO55" s="257"/>
      <c r="FP55" s="257"/>
      <c r="FQ55" s="257"/>
      <c r="FR55" s="257"/>
      <c r="FS55" s="257"/>
      <c r="FT55" s="257"/>
      <c r="FU55" s="257"/>
      <c r="FV55" s="257"/>
      <c r="FW55" s="257"/>
      <c r="FX55" s="257"/>
      <c r="FY55" s="257"/>
      <c r="FZ55" s="257"/>
      <c r="GA55" s="257"/>
      <c r="GB55" s="257"/>
      <c r="GC55" s="257"/>
      <c r="GD55" s="257"/>
      <c r="GE55" s="257"/>
      <c r="GF55" s="257"/>
      <c r="GG55" s="257"/>
      <c r="GH55" s="257"/>
      <c r="GI55" s="257"/>
      <c r="GJ55" s="257"/>
      <c r="GK55" s="257"/>
      <c r="GL55" s="257"/>
      <c r="GM55" s="257"/>
      <c r="GN55" s="257"/>
      <c r="GO55" s="257"/>
      <c r="GP55" s="257"/>
      <c r="GQ55" s="257"/>
      <c r="GR55" s="257"/>
      <c r="GS55" s="257"/>
      <c r="GT55" s="257"/>
      <c r="GU55" s="257"/>
      <c r="GV55" s="257"/>
      <c r="GW55" s="257"/>
      <c r="GX55" s="257"/>
      <c r="GY55" s="257"/>
      <c r="GZ55" s="257"/>
      <c r="HA55" s="257"/>
      <c r="HB55" s="257"/>
      <c r="HC55" s="257"/>
      <c r="HD55" s="257"/>
      <c r="HE55" s="257"/>
      <c r="HF55" s="257"/>
      <c r="HG55" s="257"/>
      <c r="HH55" s="257"/>
      <c r="HI55" s="257"/>
      <c r="HJ55" s="257"/>
      <c r="HK55" s="257"/>
      <c r="HL55" s="257"/>
      <c r="HM55" s="257"/>
      <c r="HN55" s="257"/>
      <c r="HO55" s="257"/>
      <c r="HP55" s="257"/>
      <c r="HQ55" s="257"/>
      <c r="HR55" s="257"/>
      <c r="HS55" s="257"/>
      <c r="HT55" s="257"/>
      <c r="HU55" s="257"/>
      <c r="HV55" s="257"/>
      <c r="HW55" s="257"/>
      <c r="HX55" s="257"/>
      <c r="HY55" s="257"/>
      <c r="HZ55" s="257"/>
      <c r="IA55" s="257"/>
      <c r="IB55" s="257"/>
      <c r="IC55" s="257"/>
      <c r="ID55" s="257"/>
      <c r="IE55" s="257"/>
      <c r="IF55" s="257"/>
      <c r="IG55" s="257"/>
      <c r="IH55" s="257"/>
      <c r="II55" s="257"/>
      <c r="IJ55" s="257"/>
      <c r="IK55" s="257"/>
      <c r="IL55" s="257"/>
      <c r="IM55" s="257"/>
      <c r="IN55" s="257"/>
      <c r="IO55" s="257"/>
      <c r="IP55" s="257"/>
      <c r="IQ55" s="257"/>
      <c r="IR55" s="257"/>
      <c r="IS55" s="257"/>
      <c r="IT55" s="257"/>
      <c r="IU55" s="257"/>
      <c r="IV55" s="257"/>
    </row>
    <row r="56" spans="1:256" ht="19.5" thickBot="1" x14ac:dyDescent="0.4">
      <c r="E56" s="273"/>
      <c r="G56" s="356" t="s">
        <v>93</v>
      </c>
      <c r="H56" s="357"/>
      <c r="I56" s="357"/>
      <c r="J56" s="274"/>
      <c r="K56" s="274"/>
      <c r="L56" s="274"/>
      <c r="M56" s="274"/>
      <c r="N56" s="275"/>
      <c r="O56" s="275"/>
      <c r="P56" s="275"/>
      <c r="Q56" s="275"/>
      <c r="R56" s="275"/>
      <c r="S56" s="275"/>
      <c r="T56" s="275"/>
      <c r="U56" s="275"/>
      <c r="V56" s="275"/>
      <c r="W56" s="275"/>
      <c r="X56" s="275"/>
      <c r="Y56" s="275"/>
      <c r="Z56" s="275"/>
      <c r="AA56" s="275"/>
      <c r="AB56" s="275"/>
      <c r="AC56" s="275"/>
      <c r="AD56" s="275"/>
      <c r="AE56" s="275"/>
      <c r="AF56" s="275"/>
      <c r="AG56" s="275"/>
      <c r="AH56" s="275"/>
      <c r="AI56" s="275"/>
      <c r="AJ56" s="275"/>
      <c r="AK56" s="275"/>
      <c r="AL56" s="275"/>
      <c r="AM56" s="275"/>
      <c r="AN56" s="275"/>
      <c r="AO56" s="275"/>
      <c r="AP56" s="275"/>
      <c r="AQ56" s="275"/>
      <c r="AR56" s="275"/>
      <c r="AS56" s="276"/>
      <c r="AT56" s="275"/>
      <c r="AU56" s="275"/>
      <c r="AV56" s="275"/>
      <c r="AW56" s="275"/>
      <c r="AX56" s="275"/>
      <c r="AY56" s="275"/>
      <c r="BE56" s="275"/>
      <c r="BF56" s="257"/>
      <c r="BG56" s="257"/>
      <c r="BH56" s="257"/>
      <c r="BI56" s="257"/>
      <c r="BJ56" s="257"/>
      <c r="BK56" s="257"/>
      <c r="BL56" s="257"/>
      <c r="BM56" s="257"/>
      <c r="BN56" s="257"/>
      <c r="BO56" s="257"/>
      <c r="BP56" s="257"/>
      <c r="BQ56" s="257"/>
      <c r="BR56" s="257"/>
      <c r="BS56" s="257"/>
      <c r="BT56" s="257"/>
      <c r="BU56" s="257"/>
      <c r="BV56" s="257"/>
      <c r="BW56" s="257"/>
      <c r="BX56" s="257"/>
      <c r="BY56" s="257"/>
      <c r="BZ56" s="257"/>
      <c r="CA56" s="257"/>
      <c r="CB56" s="257"/>
      <c r="CC56" s="257"/>
      <c r="CD56" s="257"/>
      <c r="CE56" s="257"/>
      <c r="CF56" s="257"/>
      <c r="CG56" s="257"/>
      <c r="CH56" s="257"/>
      <c r="CI56" s="257"/>
      <c r="CJ56" s="257"/>
      <c r="CK56" s="257"/>
      <c r="CL56" s="257"/>
      <c r="CM56" s="257"/>
      <c r="CN56" s="257"/>
      <c r="CO56" s="257"/>
      <c r="CP56" s="257"/>
      <c r="CQ56" s="257"/>
      <c r="CR56" s="257"/>
      <c r="CS56" s="257"/>
      <c r="CT56" s="257"/>
      <c r="CU56" s="257"/>
      <c r="CV56" s="257"/>
      <c r="CW56" s="257"/>
      <c r="CX56" s="257"/>
      <c r="CY56" s="257"/>
      <c r="CZ56" s="257"/>
      <c r="DA56" s="257"/>
      <c r="DB56" s="257"/>
      <c r="DC56" s="257"/>
      <c r="DD56" s="257"/>
      <c r="DE56" s="257"/>
      <c r="DF56" s="257"/>
      <c r="DG56" s="257"/>
      <c r="DH56" s="257"/>
      <c r="DI56" s="257"/>
      <c r="DJ56" s="257"/>
      <c r="DK56" s="257"/>
      <c r="DL56" s="257"/>
      <c r="DM56" s="257"/>
      <c r="DN56" s="257"/>
      <c r="DO56" s="257"/>
      <c r="DP56" s="257"/>
      <c r="DQ56" s="257"/>
      <c r="DR56" s="257"/>
      <c r="DS56" s="257"/>
      <c r="DT56" s="257"/>
      <c r="DU56" s="257"/>
      <c r="DV56" s="257"/>
      <c r="DW56" s="257"/>
      <c r="DX56" s="257"/>
      <c r="DY56" s="257"/>
      <c r="DZ56" s="257"/>
      <c r="EA56" s="257"/>
      <c r="EB56" s="257"/>
      <c r="EC56" s="257"/>
      <c r="ED56" s="257"/>
      <c r="EE56" s="257"/>
      <c r="EF56" s="257"/>
      <c r="EG56" s="257"/>
      <c r="EH56" s="257"/>
      <c r="EI56" s="257"/>
      <c r="EJ56" s="257"/>
      <c r="EK56" s="257"/>
      <c r="EL56" s="257"/>
      <c r="EM56" s="257"/>
      <c r="EN56" s="257"/>
      <c r="EO56" s="257"/>
      <c r="EP56" s="257"/>
      <c r="EQ56" s="257"/>
      <c r="ER56" s="257"/>
      <c r="ES56" s="257"/>
      <c r="ET56" s="257"/>
      <c r="EU56" s="257"/>
      <c r="EV56" s="257"/>
      <c r="EW56" s="257"/>
      <c r="EX56" s="257"/>
      <c r="EY56" s="257"/>
      <c r="EZ56" s="257"/>
      <c r="FA56" s="257"/>
      <c r="FB56" s="257"/>
      <c r="FC56" s="257"/>
      <c r="FD56" s="257"/>
      <c r="FE56" s="257"/>
      <c r="FF56" s="257"/>
      <c r="FG56" s="257"/>
      <c r="FH56" s="257"/>
      <c r="FI56" s="257"/>
      <c r="FJ56" s="257"/>
      <c r="FK56" s="257"/>
      <c r="FL56" s="257"/>
      <c r="FM56" s="257"/>
      <c r="FN56" s="257"/>
      <c r="FO56" s="257"/>
      <c r="FP56" s="257"/>
      <c r="FQ56" s="257"/>
      <c r="FR56" s="257"/>
      <c r="FS56" s="257"/>
      <c r="FT56" s="257"/>
      <c r="FU56" s="257"/>
      <c r="FV56" s="257"/>
      <c r="FW56" s="257"/>
      <c r="FX56" s="257"/>
      <c r="FY56" s="257"/>
      <c r="FZ56" s="257"/>
      <c r="GA56" s="257"/>
      <c r="GB56" s="257"/>
      <c r="GC56" s="257"/>
      <c r="GD56" s="257"/>
      <c r="GE56" s="257"/>
      <c r="GF56" s="257"/>
      <c r="GG56" s="257"/>
      <c r="GH56" s="257"/>
      <c r="GI56" s="257"/>
      <c r="GJ56" s="257"/>
      <c r="GK56" s="257"/>
      <c r="GL56" s="257"/>
      <c r="GM56" s="257"/>
      <c r="GN56" s="257"/>
      <c r="GO56" s="257"/>
      <c r="GP56" s="257"/>
      <c r="GQ56" s="257"/>
      <c r="GR56" s="257"/>
      <c r="GS56" s="257"/>
      <c r="GT56" s="257"/>
      <c r="GU56" s="257"/>
      <c r="GV56" s="257"/>
      <c r="GW56" s="257"/>
      <c r="GX56" s="257"/>
      <c r="GY56" s="257"/>
      <c r="GZ56" s="257"/>
      <c r="HA56" s="257"/>
      <c r="HB56" s="257"/>
      <c r="HC56" s="257"/>
      <c r="HD56" s="257"/>
      <c r="HE56" s="257"/>
      <c r="HF56" s="257"/>
      <c r="HG56" s="257"/>
      <c r="HH56" s="257"/>
      <c r="HI56" s="257"/>
      <c r="HJ56" s="257"/>
      <c r="HK56" s="257"/>
      <c r="HL56" s="257"/>
      <c r="HM56" s="257"/>
      <c r="HN56" s="257"/>
      <c r="HO56" s="257"/>
      <c r="HP56" s="257"/>
      <c r="HQ56" s="257"/>
      <c r="HR56" s="257"/>
      <c r="HS56" s="257"/>
      <c r="HT56" s="257"/>
      <c r="HU56" s="257"/>
      <c r="HV56" s="257"/>
      <c r="HW56" s="257"/>
      <c r="HX56" s="257"/>
      <c r="HY56" s="257"/>
      <c r="HZ56" s="257"/>
      <c r="IA56" s="257"/>
      <c r="IB56" s="257"/>
      <c r="IC56" s="257"/>
      <c r="ID56" s="257"/>
      <c r="IE56" s="257"/>
      <c r="IF56" s="257"/>
      <c r="IG56" s="257"/>
      <c r="IH56" s="257"/>
      <c r="II56" s="257"/>
      <c r="IJ56" s="257"/>
      <c r="IK56" s="257"/>
      <c r="IL56" s="257"/>
      <c r="IM56" s="257"/>
      <c r="IN56" s="257"/>
      <c r="IO56" s="257"/>
      <c r="IP56" s="257"/>
      <c r="IQ56" s="257"/>
      <c r="IR56" s="257"/>
      <c r="IS56" s="257"/>
      <c r="IT56" s="257"/>
      <c r="IU56" s="257"/>
      <c r="IV56" s="257"/>
    </row>
    <row r="57" spans="1:256" x14ac:dyDescent="0.2">
      <c r="BF57" s="257"/>
      <c r="BG57" s="257"/>
      <c r="BH57" s="257"/>
      <c r="BI57" s="257"/>
      <c r="BJ57" s="257"/>
      <c r="BK57" s="257"/>
      <c r="BL57" s="257"/>
      <c r="BM57" s="257"/>
      <c r="BN57" s="257"/>
      <c r="BO57" s="257"/>
      <c r="BP57" s="257"/>
      <c r="BQ57" s="257"/>
      <c r="BR57" s="257"/>
      <c r="BS57" s="257"/>
      <c r="BT57" s="257"/>
      <c r="BU57" s="257"/>
      <c r="BV57" s="257"/>
      <c r="BW57" s="257"/>
      <c r="BX57" s="257"/>
      <c r="BY57" s="257"/>
      <c r="BZ57" s="257"/>
      <c r="CA57" s="257"/>
      <c r="CB57" s="257"/>
      <c r="CC57" s="257"/>
      <c r="CD57" s="257"/>
      <c r="CE57" s="257"/>
      <c r="CF57" s="257"/>
      <c r="CG57" s="257"/>
      <c r="CH57" s="257"/>
      <c r="CI57" s="257"/>
      <c r="CJ57" s="257"/>
      <c r="CK57" s="257"/>
      <c r="CL57" s="257"/>
      <c r="CM57" s="257"/>
      <c r="CN57" s="257"/>
      <c r="CO57" s="257"/>
      <c r="CP57" s="257"/>
      <c r="CQ57" s="257"/>
      <c r="CR57" s="257"/>
      <c r="CS57" s="257"/>
      <c r="CT57" s="257"/>
      <c r="CU57" s="257"/>
      <c r="CV57" s="257"/>
      <c r="CW57" s="257"/>
      <c r="CX57" s="257"/>
      <c r="CY57" s="257"/>
      <c r="CZ57" s="257"/>
      <c r="DA57" s="257"/>
      <c r="DB57" s="257"/>
      <c r="DC57" s="257"/>
      <c r="DD57" s="257"/>
      <c r="DE57" s="257"/>
      <c r="DF57" s="257"/>
      <c r="DG57" s="257"/>
      <c r="DH57" s="257"/>
      <c r="DI57" s="257"/>
      <c r="DJ57" s="257"/>
      <c r="DK57" s="257"/>
      <c r="DL57" s="257"/>
      <c r="DM57" s="257"/>
      <c r="DN57" s="257"/>
      <c r="DO57" s="257"/>
      <c r="DP57" s="257"/>
      <c r="DQ57" s="257"/>
      <c r="DR57" s="257"/>
      <c r="DS57" s="257"/>
      <c r="DT57" s="257"/>
      <c r="DU57" s="257"/>
      <c r="DV57" s="257"/>
      <c r="DW57" s="257"/>
      <c r="DX57" s="257"/>
      <c r="DY57" s="257"/>
      <c r="DZ57" s="257"/>
      <c r="EA57" s="257"/>
      <c r="EB57" s="257"/>
      <c r="EC57" s="257"/>
      <c r="ED57" s="257"/>
      <c r="EE57" s="257"/>
      <c r="EF57" s="257"/>
      <c r="EG57" s="257"/>
      <c r="EH57" s="257"/>
      <c r="EI57" s="257"/>
      <c r="EJ57" s="257"/>
      <c r="EK57" s="257"/>
      <c r="EL57" s="257"/>
      <c r="EM57" s="257"/>
      <c r="EN57" s="257"/>
      <c r="EO57" s="257"/>
      <c r="EP57" s="257"/>
      <c r="EQ57" s="257"/>
      <c r="ER57" s="257"/>
      <c r="ES57" s="257"/>
      <c r="ET57" s="257"/>
      <c r="EU57" s="257"/>
      <c r="EV57" s="257"/>
      <c r="EW57" s="257"/>
      <c r="EX57" s="257"/>
      <c r="EY57" s="257"/>
      <c r="EZ57" s="257"/>
      <c r="FA57" s="257"/>
      <c r="FB57" s="257"/>
      <c r="FC57" s="257"/>
      <c r="FD57" s="257"/>
      <c r="FE57" s="257"/>
      <c r="FF57" s="257"/>
      <c r="FG57" s="257"/>
      <c r="FH57" s="257"/>
      <c r="FI57" s="257"/>
      <c r="FJ57" s="257"/>
      <c r="FK57" s="257"/>
      <c r="FL57" s="257"/>
      <c r="FM57" s="257"/>
      <c r="FN57" s="257"/>
      <c r="FO57" s="257"/>
      <c r="FP57" s="257"/>
      <c r="FQ57" s="257"/>
      <c r="FR57" s="257"/>
      <c r="FS57" s="257"/>
      <c r="FT57" s="257"/>
      <c r="FU57" s="257"/>
      <c r="FV57" s="257"/>
      <c r="FW57" s="257"/>
      <c r="FX57" s="257"/>
      <c r="FY57" s="257"/>
      <c r="FZ57" s="257"/>
      <c r="GA57" s="257"/>
      <c r="GB57" s="257"/>
      <c r="GC57" s="257"/>
      <c r="GD57" s="257"/>
      <c r="GE57" s="257"/>
      <c r="GF57" s="257"/>
      <c r="GG57" s="257"/>
      <c r="GH57" s="257"/>
      <c r="GI57" s="257"/>
      <c r="GJ57" s="257"/>
      <c r="GK57" s="257"/>
      <c r="GL57" s="257"/>
      <c r="GM57" s="257"/>
      <c r="GN57" s="257"/>
      <c r="GO57" s="257"/>
      <c r="GP57" s="257"/>
      <c r="GQ57" s="257"/>
      <c r="GR57" s="257"/>
      <c r="GS57" s="257"/>
      <c r="GT57" s="257"/>
      <c r="GU57" s="257"/>
      <c r="GV57" s="257"/>
      <c r="GW57" s="257"/>
      <c r="GX57" s="257"/>
      <c r="GY57" s="257"/>
      <c r="GZ57" s="257"/>
      <c r="HA57" s="257"/>
      <c r="HB57" s="257"/>
      <c r="HC57" s="257"/>
      <c r="HD57" s="257"/>
      <c r="HE57" s="257"/>
      <c r="HF57" s="257"/>
      <c r="HG57" s="257"/>
      <c r="HH57" s="257"/>
      <c r="HI57" s="257"/>
      <c r="HJ57" s="257"/>
      <c r="HK57" s="257"/>
      <c r="HL57" s="257"/>
      <c r="HM57" s="257"/>
      <c r="HN57" s="257"/>
      <c r="HO57" s="257"/>
      <c r="HP57" s="257"/>
      <c r="HQ57" s="257"/>
      <c r="HR57" s="257"/>
      <c r="HS57" s="257"/>
      <c r="HT57" s="257"/>
      <c r="HU57" s="257"/>
      <c r="HV57" s="257"/>
      <c r="HW57" s="257"/>
      <c r="HX57" s="257"/>
      <c r="HY57" s="257"/>
      <c r="HZ57" s="257"/>
      <c r="IA57" s="257"/>
      <c r="IB57" s="257"/>
      <c r="IC57" s="257"/>
      <c r="ID57" s="257"/>
      <c r="IE57" s="257"/>
      <c r="IF57" s="257"/>
      <c r="IG57" s="257"/>
      <c r="IH57" s="257"/>
      <c r="II57" s="257"/>
      <c r="IJ57" s="257"/>
      <c r="IK57" s="257"/>
      <c r="IL57" s="257"/>
      <c r="IM57" s="257"/>
      <c r="IN57" s="257"/>
      <c r="IO57" s="257"/>
      <c r="IP57" s="257"/>
      <c r="IQ57" s="257"/>
      <c r="IR57" s="257"/>
      <c r="IS57" s="257"/>
      <c r="IT57" s="257"/>
      <c r="IU57" s="257"/>
      <c r="IV57" s="257"/>
    </row>
    <row r="58" spans="1:256" x14ac:dyDescent="0.2">
      <c r="BF58" s="257"/>
      <c r="BG58" s="257"/>
      <c r="BH58" s="257"/>
      <c r="BI58" s="257"/>
      <c r="BJ58" s="257"/>
      <c r="BK58" s="257"/>
      <c r="BL58" s="257"/>
      <c r="BM58" s="257"/>
      <c r="BN58" s="257"/>
      <c r="BO58" s="257"/>
      <c r="BP58" s="257"/>
      <c r="BQ58" s="257"/>
      <c r="BR58" s="257"/>
      <c r="BS58" s="257"/>
      <c r="BT58" s="257"/>
      <c r="BU58" s="257"/>
      <c r="BV58" s="257"/>
      <c r="BW58" s="257"/>
      <c r="BX58" s="257"/>
      <c r="BY58" s="257"/>
      <c r="BZ58" s="257"/>
      <c r="CA58" s="257"/>
      <c r="CB58" s="257"/>
      <c r="CC58" s="257"/>
      <c r="CD58" s="257"/>
      <c r="CE58" s="257"/>
      <c r="CF58" s="257"/>
      <c r="CG58" s="257"/>
      <c r="CH58" s="257"/>
      <c r="CI58" s="257"/>
      <c r="CJ58" s="257"/>
      <c r="CK58" s="257"/>
      <c r="CL58" s="257"/>
      <c r="CM58" s="257"/>
      <c r="CN58" s="257"/>
      <c r="CO58" s="257"/>
      <c r="CP58" s="257"/>
      <c r="CQ58" s="257"/>
      <c r="CR58" s="257"/>
      <c r="CS58" s="257"/>
      <c r="CT58" s="257"/>
      <c r="CU58" s="257"/>
      <c r="CV58" s="257"/>
      <c r="CW58" s="257"/>
      <c r="CX58" s="257"/>
      <c r="CY58" s="257"/>
      <c r="CZ58" s="257"/>
      <c r="DA58" s="257"/>
      <c r="DB58" s="257"/>
      <c r="DC58" s="257"/>
      <c r="DD58" s="257"/>
      <c r="DE58" s="257"/>
      <c r="DF58" s="257"/>
      <c r="DG58" s="257"/>
      <c r="DH58" s="257"/>
      <c r="DI58" s="257"/>
      <c r="DJ58" s="257"/>
      <c r="DK58" s="257"/>
      <c r="DL58" s="257"/>
      <c r="DM58" s="257"/>
      <c r="DN58" s="257"/>
      <c r="DO58" s="257"/>
      <c r="DP58" s="257"/>
      <c r="DQ58" s="257"/>
      <c r="DR58" s="257"/>
      <c r="DS58" s="257"/>
      <c r="DT58" s="257"/>
      <c r="DU58" s="257"/>
      <c r="DV58" s="257"/>
      <c r="DW58" s="257"/>
      <c r="DX58" s="257"/>
      <c r="DY58" s="257"/>
      <c r="DZ58" s="257"/>
      <c r="EA58" s="257"/>
      <c r="EB58" s="257"/>
      <c r="EC58" s="257"/>
      <c r="ED58" s="257"/>
      <c r="EE58" s="257"/>
      <c r="EF58" s="257"/>
      <c r="EG58" s="257"/>
      <c r="EH58" s="257"/>
      <c r="EI58" s="257"/>
      <c r="EJ58" s="257"/>
      <c r="EK58" s="257"/>
      <c r="EL58" s="257"/>
      <c r="EM58" s="257"/>
      <c r="EN58" s="257"/>
      <c r="EO58" s="257"/>
      <c r="EP58" s="257"/>
      <c r="EQ58" s="257"/>
      <c r="ER58" s="257"/>
      <c r="ES58" s="257"/>
      <c r="ET58" s="257"/>
      <c r="EU58" s="257"/>
      <c r="EV58" s="257"/>
      <c r="EW58" s="257"/>
      <c r="EX58" s="257"/>
      <c r="EY58" s="257"/>
      <c r="EZ58" s="257"/>
      <c r="FA58" s="257"/>
      <c r="FB58" s="257"/>
      <c r="FC58" s="257"/>
      <c r="FD58" s="257"/>
      <c r="FE58" s="257"/>
      <c r="FF58" s="257"/>
      <c r="FG58" s="257"/>
      <c r="FH58" s="257"/>
      <c r="FI58" s="257"/>
      <c r="FJ58" s="257"/>
      <c r="FK58" s="257"/>
      <c r="FL58" s="257"/>
      <c r="FM58" s="257"/>
      <c r="FN58" s="257"/>
      <c r="FO58" s="257"/>
      <c r="FP58" s="257"/>
      <c r="FQ58" s="257"/>
      <c r="FR58" s="257"/>
      <c r="FS58" s="257"/>
      <c r="FT58" s="257"/>
      <c r="FU58" s="257"/>
      <c r="FV58" s="257"/>
      <c r="FW58" s="257"/>
      <c r="FX58" s="257"/>
      <c r="FY58" s="257"/>
      <c r="FZ58" s="257"/>
      <c r="GA58" s="257"/>
      <c r="GB58" s="257"/>
      <c r="GC58" s="257"/>
      <c r="GD58" s="257"/>
      <c r="GE58" s="257"/>
      <c r="GF58" s="257"/>
      <c r="GG58" s="257"/>
      <c r="GH58" s="257"/>
      <c r="GI58" s="257"/>
      <c r="GJ58" s="257"/>
      <c r="GK58" s="257"/>
      <c r="GL58" s="257"/>
      <c r="GM58" s="257"/>
      <c r="GN58" s="257"/>
      <c r="GO58" s="257"/>
      <c r="GP58" s="257"/>
      <c r="GQ58" s="257"/>
      <c r="GR58" s="257"/>
      <c r="GS58" s="257"/>
      <c r="GT58" s="257"/>
      <c r="GU58" s="257"/>
      <c r="GV58" s="257"/>
      <c r="GW58" s="257"/>
      <c r="GX58" s="257"/>
      <c r="GY58" s="257"/>
      <c r="GZ58" s="257"/>
      <c r="HA58" s="257"/>
      <c r="HB58" s="257"/>
      <c r="HC58" s="257"/>
      <c r="HD58" s="257"/>
      <c r="HE58" s="257"/>
      <c r="HF58" s="257"/>
      <c r="HG58" s="257"/>
      <c r="HH58" s="257"/>
      <c r="HI58" s="257"/>
      <c r="HJ58" s="257"/>
      <c r="HK58" s="257"/>
      <c r="HL58" s="257"/>
      <c r="HM58" s="257"/>
      <c r="HN58" s="257"/>
      <c r="HO58" s="257"/>
      <c r="HP58" s="257"/>
      <c r="HQ58" s="257"/>
      <c r="HR58" s="257"/>
      <c r="HS58" s="257"/>
      <c r="HT58" s="257"/>
      <c r="HU58" s="257"/>
      <c r="HV58" s="257"/>
      <c r="HW58" s="257"/>
      <c r="HX58" s="257"/>
      <c r="HY58" s="257"/>
      <c r="HZ58" s="257"/>
      <c r="IA58" s="257"/>
      <c r="IB58" s="257"/>
      <c r="IC58" s="257"/>
      <c r="ID58" s="257"/>
      <c r="IE58" s="257"/>
      <c r="IF58" s="257"/>
      <c r="IG58" s="257"/>
      <c r="IH58" s="257"/>
      <c r="II58" s="257"/>
      <c r="IJ58" s="257"/>
      <c r="IK58" s="257"/>
      <c r="IL58" s="257"/>
      <c r="IM58" s="257"/>
      <c r="IN58" s="257"/>
      <c r="IO58" s="257"/>
      <c r="IP58" s="257"/>
      <c r="IQ58" s="257"/>
      <c r="IR58" s="257"/>
      <c r="IS58" s="257"/>
      <c r="IT58" s="257"/>
      <c r="IU58" s="257"/>
      <c r="IV58" s="257"/>
    </row>
    <row r="59" spans="1:256" x14ac:dyDescent="0.2">
      <c r="BF59" s="257"/>
      <c r="BG59" s="257"/>
      <c r="BH59" s="257"/>
      <c r="BI59" s="257"/>
      <c r="BJ59" s="257"/>
      <c r="BK59" s="257"/>
      <c r="BL59" s="257"/>
      <c r="BM59" s="257"/>
      <c r="BN59" s="257"/>
      <c r="BO59" s="257"/>
      <c r="BP59" s="257"/>
      <c r="BQ59" s="257"/>
      <c r="BR59" s="257"/>
      <c r="BS59" s="257"/>
      <c r="BT59" s="257"/>
      <c r="BU59" s="257"/>
      <c r="BV59" s="257"/>
      <c r="BW59" s="257"/>
      <c r="BX59" s="257"/>
      <c r="BY59" s="257"/>
      <c r="BZ59" s="257"/>
      <c r="CA59" s="257"/>
      <c r="CB59" s="257"/>
      <c r="CC59" s="257"/>
      <c r="CD59" s="257"/>
      <c r="CE59" s="257"/>
      <c r="CF59" s="257"/>
      <c r="CG59" s="257"/>
      <c r="CH59" s="257"/>
      <c r="CI59" s="257"/>
      <c r="CJ59" s="257"/>
      <c r="CK59" s="257"/>
      <c r="CL59" s="257"/>
      <c r="CM59" s="257"/>
      <c r="CN59" s="257"/>
      <c r="CO59" s="257"/>
      <c r="CP59" s="257"/>
      <c r="CQ59" s="257"/>
      <c r="CR59" s="257"/>
      <c r="CS59" s="257"/>
      <c r="CT59" s="257"/>
      <c r="CU59" s="257"/>
      <c r="CV59" s="257"/>
      <c r="CW59" s="257"/>
      <c r="CX59" s="257"/>
      <c r="CY59" s="257"/>
      <c r="CZ59" s="257"/>
      <c r="DA59" s="257"/>
      <c r="DB59" s="257"/>
      <c r="DC59" s="257"/>
      <c r="DD59" s="257"/>
      <c r="DE59" s="257"/>
      <c r="DF59" s="257"/>
      <c r="DG59" s="257"/>
      <c r="DH59" s="257"/>
      <c r="DI59" s="257"/>
      <c r="DJ59" s="257"/>
      <c r="DK59" s="257"/>
      <c r="DL59" s="257"/>
      <c r="DM59" s="257"/>
      <c r="DN59" s="257"/>
      <c r="DO59" s="257"/>
      <c r="DP59" s="257"/>
      <c r="DQ59" s="257"/>
      <c r="DR59" s="257"/>
      <c r="DS59" s="257"/>
      <c r="DT59" s="257"/>
      <c r="DU59" s="257"/>
      <c r="DV59" s="257"/>
      <c r="DW59" s="257"/>
      <c r="DX59" s="257"/>
      <c r="DY59" s="257"/>
      <c r="DZ59" s="257"/>
      <c r="EA59" s="257"/>
      <c r="EB59" s="257"/>
      <c r="EC59" s="257"/>
      <c r="ED59" s="257"/>
      <c r="EE59" s="257"/>
      <c r="EF59" s="257"/>
      <c r="EG59" s="257"/>
      <c r="EH59" s="257"/>
      <c r="EI59" s="257"/>
      <c r="EJ59" s="257"/>
      <c r="EK59" s="257"/>
      <c r="EL59" s="257"/>
      <c r="EM59" s="257"/>
      <c r="EN59" s="257"/>
      <c r="EO59" s="257"/>
      <c r="EP59" s="257"/>
      <c r="EQ59" s="257"/>
      <c r="ER59" s="257"/>
      <c r="ES59" s="257"/>
      <c r="ET59" s="257"/>
      <c r="EU59" s="257"/>
      <c r="EV59" s="257"/>
      <c r="EW59" s="257"/>
      <c r="EX59" s="257"/>
      <c r="EY59" s="257"/>
      <c r="EZ59" s="257"/>
      <c r="FA59" s="257"/>
      <c r="FB59" s="257"/>
      <c r="FC59" s="257"/>
      <c r="FD59" s="257"/>
      <c r="FE59" s="257"/>
      <c r="FF59" s="257"/>
      <c r="FG59" s="257"/>
      <c r="FH59" s="257"/>
      <c r="FI59" s="257"/>
      <c r="FJ59" s="257"/>
      <c r="FK59" s="257"/>
      <c r="FL59" s="257"/>
      <c r="FM59" s="257"/>
      <c r="FN59" s="257"/>
      <c r="FO59" s="257"/>
      <c r="FP59" s="257"/>
      <c r="FQ59" s="257"/>
      <c r="FR59" s="257"/>
      <c r="FS59" s="257"/>
      <c r="FT59" s="257"/>
      <c r="FU59" s="257"/>
      <c r="FV59" s="257"/>
      <c r="FW59" s="257"/>
      <c r="FX59" s="257"/>
      <c r="FY59" s="257"/>
      <c r="FZ59" s="257"/>
      <c r="GA59" s="257"/>
      <c r="GB59" s="257"/>
      <c r="GC59" s="257"/>
      <c r="GD59" s="257"/>
      <c r="GE59" s="257"/>
      <c r="GF59" s="257"/>
      <c r="GG59" s="257"/>
      <c r="GH59" s="257"/>
      <c r="GI59" s="257"/>
      <c r="GJ59" s="257"/>
      <c r="GK59" s="257"/>
      <c r="GL59" s="257"/>
      <c r="GM59" s="257"/>
      <c r="GN59" s="257"/>
      <c r="GO59" s="257"/>
      <c r="GP59" s="257"/>
      <c r="GQ59" s="257"/>
      <c r="GR59" s="257"/>
      <c r="GS59" s="257"/>
      <c r="GT59" s="257"/>
      <c r="GU59" s="257"/>
      <c r="GV59" s="257"/>
      <c r="GW59" s="257"/>
      <c r="GX59" s="257"/>
      <c r="GY59" s="257"/>
      <c r="GZ59" s="257"/>
      <c r="HA59" s="257"/>
      <c r="HB59" s="257"/>
      <c r="HC59" s="257"/>
      <c r="HD59" s="257"/>
      <c r="HE59" s="257"/>
      <c r="HF59" s="257"/>
      <c r="HG59" s="257"/>
      <c r="HH59" s="257"/>
      <c r="HI59" s="257"/>
      <c r="HJ59" s="257"/>
      <c r="HK59" s="257"/>
      <c r="HL59" s="257"/>
      <c r="HM59" s="257"/>
      <c r="HN59" s="257"/>
      <c r="HO59" s="257"/>
      <c r="HP59" s="257"/>
      <c r="HQ59" s="257"/>
      <c r="HR59" s="257"/>
      <c r="HS59" s="257"/>
      <c r="HT59" s="257"/>
      <c r="HU59" s="257"/>
      <c r="HV59" s="257"/>
      <c r="HW59" s="257"/>
      <c r="HX59" s="257"/>
      <c r="HY59" s="257"/>
      <c r="HZ59" s="257"/>
      <c r="IA59" s="257"/>
      <c r="IB59" s="257"/>
      <c r="IC59" s="257"/>
      <c r="ID59" s="257"/>
      <c r="IE59" s="257"/>
      <c r="IF59" s="257"/>
      <c r="IG59" s="257"/>
      <c r="IH59" s="257"/>
      <c r="II59" s="257"/>
      <c r="IJ59" s="257"/>
      <c r="IK59" s="257"/>
      <c r="IL59" s="257"/>
      <c r="IM59" s="257"/>
      <c r="IN59" s="257"/>
      <c r="IO59" s="257"/>
      <c r="IP59" s="257"/>
      <c r="IQ59" s="257"/>
      <c r="IR59" s="257"/>
      <c r="IS59" s="257"/>
      <c r="IT59" s="257"/>
      <c r="IU59" s="257"/>
      <c r="IV59" s="257"/>
    </row>
    <row r="60" spans="1:256" x14ac:dyDescent="0.2">
      <c r="H60" s="186" t="s">
        <v>86</v>
      </c>
      <c r="BF60" s="257"/>
      <c r="BG60" s="257"/>
      <c r="BH60" s="257"/>
      <c r="BI60" s="257"/>
      <c r="BJ60" s="257"/>
      <c r="BK60" s="257"/>
      <c r="BL60" s="257"/>
      <c r="BM60" s="257"/>
      <c r="BN60" s="257"/>
      <c r="BO60" s="257"/>
      <c r="BP60" s="257"/>
      <c r="BQ60" s="257"/>
      <c r="BR60" s="257"/>
      <c r="BS60" s="257"/>
      <c r="BT60" s="257"/>
      <c r="BU60" s="257"/>
      <c r="BV60" s="257"/>
      <c r="BW60" s="257"/>
      <c r="BX60" s="257"/>
      <c r="BY60" s="257"/>
      <c r="BZ60" s="257"/>
      <c r="CA60" s="257"/>
      <c r="CB60" s="257"/>
      <c r="CC60" s="257"/>
      <c r="CD60" s="257"/>
      <c r="CE60" s="257"/>
      <c r="CF60" s="257"/>
      <c r="CG60" s="257"/>
      <c r="CH60" s="257"/>
      <c r="CI60" s="257"/>
      <c r="CJ60" s="257"/>
      <c r="CK60" s="257"/>
      <c r="CL60" s="257"/>
      <c r="CM60" s="257"/>
      <c r="CN60" s="257"/>
      <c r="CO60" s="257"/>
      <c r="CP60" s="257"/>
      <c r="CQ60" s="257"/>
      <c r="CR60" s="257"/>
      <c r="CS60" s="257"/>
      <c r="CT60" s="257"/>
      <c r="CU60" s="257"/>
      <c r="CV60" s="257"/>
      <c r="CW60" s="257"/>
      <c r="CX60" s="257"/>
      <c r="CY60" s="257"/>
      <c r="CZ60" s="257"/>
      <c r="DA60" s="257"/>
      <c r="DB60" s="257"/>
      <c r="DC60" s="257"/>
      <c r="DD60" s="257"/>
      <c r="DE60" s="257"/>
      <c r="DF60" s="257"/>
      <c r="DG60" s="257"/>
      <c r="DH60" s="257"/>
      <c r="DI60" s="257"/>
      <c r="DJ60" s="257"/>
      <c r="DK60" s="257"/>
      <c r="DL60" s="257"/>
      <c r="DM60" s="257"/>
      <c r="DN60" s="257"/>
      <c r="DO60" s="257"/>
      <c r="DP60" s="257"/>
      <c r="DQ60" s="257"/>
      <c r="DR60" s="257"/>
      <c r="DS60" s="257"/>
      <c r="DT60" s="257"/>
      <c r="DU60" s="257"/>
      <c r="DV60" s="257"/>
      <c r="DW60" s="257"/>
      <c r="DX60" s="257"/>
      <c r="DY60" s="257"/>
      <c r="DZ60" s="257"/>
      <c r="EA60" s="257"/>
      <c r="EB60" s="257"/>
      <c r="EC60" s="257"/>
      <c r="ED60" s="257"/>
      <c r="EE60" s="257"/>
      <c r="EF60" s="257"/>
      <c r="EG60" s="257"/>
      <c r="EH60" s="257"/>
      <c r="EI60" s="257"/>
      <c r="EJ60" s="257"/>
      <c r="EK60" s="257"/>
      <c r="EL60" s="257"/>
      <c r="EM60" s="257"/>
      <c r="EN60" s="257"/>
      <c r="EO60" s="257"/>
      <c r="EP60" s="257"/>
      <c r="EQ60" s="257"/>
      <c r="ER60" s="257"/>
      <c r="ES60" s="257"/>
      <c r="ET60" s="257"/>
      <c r="EU60" s="257"/>
      <c r="EV60" s="257"/>
      <c r="EW60" s="257"/>
      <c r="EX60" s="257"/>
      <c r="EY60" s="257"/>
      <c r="EZ60" s="257"/>
      <c r="FA60" s="257"/>
      <c r="FB60" s="257"/>
      <c r="FC60" s="257"/>
      <c r="FD60" s="257"/>
      <c r="FE60" s="257"/>
      <c r="FF60" s="257"/>
      <c r="FG60" s="257"/>
      <c r="FH60" s="257"/>
      <c r="FI60" s="257"/>
      <c r="FJ60" s="257"/>
      <c r="FK60" s="257"/>
      <c r="FL60" s="257"/>
      <c r="FM60" s="257"/>
      <c r="FN60" s="257"/>
      <c r="FO60" s="257"/>
      <c r="FP60" s="257"/>
      <c r="FQ60" s="257"/>
      <c r="FR60" s="257"/>
      <c r="FS60" s="257"/>
      <c r="FT60" s="257"/>
      <c r="FU60" s="257"/>
      <c r="FV60" s="257"/>
      <c r="FW60" s="257"/>
      <c r="FX60" s="257"/>
      <c r="FY60" s="257"/>
      <c r="FZ60" s="257"/>
      <c r="GA60" s="257"/>
      <c r="GB60" s="257"/>
      <c r="GC60" s="257"/>
      <c r="GD60" s="257"/>
      <c r="GE60" s="257"/>
      <c r="GF60" s="257"/>
      <c r="GG60" s="257"/>
      <c r="GH60" s="257"/>
      <c r="GI60" s="257"/>
      <c r="GJ60" s="257"/>
      <c r="GK60" s="257"/>
      <c r="GL60" s="257"/>
      <c r="GM60" s="257"/>
      <c r="GN60" s="257"/>
      <c r="GO60" s="257"/>
      <c r="GP60" s="257"/>
      <c r="GQ60" s="257"/>
      <c r="GR60" s="257"/>
      <c r="GS60" s="257"/>
      <c r="GT60" s="257"/>
      <c r="GU60" s="257"/>
      <c r="GV60" s="257"/>
      <c r="GW60" s="257"/>
      <c r="GX60" s="257"/>
      <c r="GY60" s="257"/>
      <c r="GZ60" s="257"/>
      <c r="HA60" s="257"/>
      <c r="HB60" s="257"/>
      <c r="HC60" s="257"/>
      <c r="HD60" s="257"/>
      <c r="HE60" s="257"/>
      <c r="HF60" s="257"/>
      <c r="HG60" s="257"/>
      <c r="HH60" s="257"/>
      <c r="HI60" s="257"/>
      <c r="HJ60" s="257"/>
      <c r="HK60" s="257"/>
      <c r="HL60" s="257"/>
      <c r="HM60" s="257"/>
      <c r="HN60" s="257"/>
      <c r="HO60" s="257"/>
      <c r="HP60" s="257"/>
      <c r="HQ60" s="257"/>
      <c r="HR60" s="257"/>
      <c r="HS60" s="257"/>
      <c r="HT60" s="257"/>
      <c r="HU60" s="257"/>
      <c r="HV60" s="257"/>
      <c r="HW60" s="257"/>
      <c r="HX60" s="257"/>
      <c r="HY60" s="257"/>
      <c r="HZ60" s="257"/>
      <c r="IA60" s="257"/>
      <c r="IB60" s="257"/>
      <c r="IC60" s="257"/>
      <c r="ID60" s="257"/>
      <c r="IE60" s="257"/>
      <c r="IF60" s="257"/>
      <c r="IG60" s="257"/>
      <c r="IH60" s="257"/>
      <c r="II60" s="257"/>
      <c r="IJ60" s="257"/>
      <c r="IK60" s="257"/>
      <c r="IL60" s="257"/>
      <c r="IM60" s="257"/>
      <c r="IN60" s="257"/>
      <c r="IO60" s="257"/>
      <c r="IP60" s="257"/>
      <c r="IQ60" s="257"/>
      <c r="IR60" s="257"/>
      <c r="IS60" s="257"/>
      <c r="IT60" s="257"/>
      <c r="IU60" s="257"/>
      <c r="IV60" s="257"/>
    </row>
    <row r="61" spans="1:256" x14ac:dyDescent="0.2">
      <c r="BF61" s="257"/>
      <c r="BG61" s="257"/>
      <c r="BH61" s="257"/>
      <c r="BI61" s="257"/>
      <c r="BJ61" s="257"/>
      <c r="BK61" s="257"/>
      <c r="BL61" s="257"/>
      <c r="BM61" s="257"/>
      <c r="BN61" s="257"/>
      <c r="BO61" s="257"/>
      <c r="BP61" s="257"/>
      <c r="BQ61" s="257"/>
      <c r="BR61" s="257"/>
      <c r="BS61" s="257"/>
      <c r="BT61" s="257"/>
      <c r="BU61" s="257"/>
      <c r="BV61" s="257"/>
      <c r="BW61" s="257"/>
      <c r="BX61" s="257"/>
      <c r="BY61" s="257"/>
      <c r="BZ61" s="257"/>
      <c r="CA61" s="257"/>
      <c r="CB61" s="257"/>
      <c r="CC61" s="257"/>
      <c r="CD61" s="257"/>
      <c r="CE61" s="257"/>
      <c r="CF61" s="257"/>
      <c r="CG61" s="257"/>
      <c r="CH61" s="257"/>
      <c r="CI61" s="257"/>
      <c r="CJ61" s="257"/>
      <c r="CK61" s="257"/>
      <c r="CL61" s="257"/>
      <c r="CM61" s="257"/>
      <c r="CN61" s="257"/>
      <c r="CO61" s="257"/>
      <c r="CP61" s="257"/>
      <c r="CQ61" s="257"/>
      <c r="CR61" s="257"/>
      <c r="CS61" s="257"/>
      <c r="CT61" s="257"/>
      <c r="CU61" s="257"/>
      <c r="CV61" s="257"/>
      <c r="CW61" s="257"/>
      <c r="CX61" s="257"/>
      <c r="CY61" s="257"/>
      <c r="CZ61" s="257"/>
      <c r="DA61" s="257"/>
      <c r="DB61" s="257"/>
      <c r="DC61" s="257"/>
      <c r="DD61" s="257"/>
      <c r="DE61" s="257"/>
      <c r="DF61" s="257"/>
      <c r="DG61" s="257"/>
      <c r="DH61" s="257"/>
      <c r="DI61" s="257"/>
      <c r="DJ61" s="257"/>
      <c r="DK61" s="257"/>
      <c r="DL61" s="257"/>
      <c r="DM61" s="257"/>
      <c r="DN61" s="257"/>
      <c r="DO61" s="257"/>
      <c r="DP61" s="257"/>
      <c r="DQ61" s="257"/>
      <c r="DR61" s="257"/>
      <c r="DS61" s="257"/>
      <c r="DT61" s="257"/>
      <c r="DU61" s="257"/>
      <c r="DV61" s="257"/>
      <c r="DW61" s="257"/>
      <c r="DX61" s="257"/>
      <c r="DY61" s="257"/>
      <c r="DZ61" s="257"/>
      <c r="EA61" s="257"/>
      <c r="EB61" s="257"/>
      <c r="EC61" s="257"/>
      <c r="ED61" s="257"/>
      <c r="EE61" s="257"/>
      <c r="EF61" s="257"/>
      <c r="EG61" s="257"/>
      <c r="EH61" s="257"/>
      <c r="EI61" s="257"/>
      <c r="EJ61" s="257"/>
      <c r="EK61" s="257"/>
      <c r="EL61" s="257"/>
      <c r="EM61" s="257"/>
      <c r="EN61" s="257"/>
      <c r="EO61" s="257"/>
      <c r="EP61" s="257"/>
      <c r="EQ61" s="257"/>
      <c r="ER61" s="257"/>
      <c r="ES61" s="257"/>
      <c r="ET61" s="257"/>
      <c r="EU61" s="257"/>
      <c r="EV61" s="257"/>
      <c r="EW61" s="257"/>
      <c r="EX61" s="257"/>
      <c r="EY61" s="257"/>
      <c r="EZ61" s="257"/>
      <c r="FA61" s="257"/>
      <c r="FB61" s="257"/>
      <c r="FC61" s="257"/>
      <c r="FD61" s="257"/>
      <c r="FE61" s="257"/>
      <c r="FF61" s="257"/>
      <c r="FG61" s="257"/>
      <c r="FH61" s="257"/>
      <c r="FI61" s="257"/>
      <c r="FJ61" s="257"/>
      <c r="FK61" s="257"/>
      <c r="FL61" s="257"/>
      <c r="FM61" s="257"/>
      <c r="FN61" s="257"/>
      <c r="FO61" s="257"/>
      <c r="FP61" s="257"/>
      <c r="FQ61" s="257"/>
      <c r="FR61" s="257"/>
      <c r="FS61" s="257"/>
      <c r="FT61" s="257"/>
      <c r="FU61" s="257"/>
      <c r="FV61" s="257"/>
      <c r="FW61" s="257"/>
      <c r="FX61" s="257"/>
      <c r="FY61" s="257"/>
      <c r="FZ61" s="257"/>
      <c r="GA61" s="257"/>
      <c r="GB61" s="257"/>
      <c r="GC61" s="257"/>
      <c r="GD61" s="257"/>
      <c r="GE61" s="257"/>
      <c r="GF61" s="257"/>
      <c r="GG61" s="257"/>
      <c r="GH61" s="257"/>
      <c r="GI61" s="257"/>
      <c r="GJ61" s="257"/>
      <c r="GK61" s="257"/>
      <c r="GL61" s="257"/>
      <c r="GM61" s="257"/>
      <c r="GN61" s="257"/>
      <c r="GO61" s="257"/>
      <c r="GP61" s="257"/>
      <c r="GQ61" s="257"/>
      <c r="GR61" s="257"/>
      <c r="GS61" s="257"/>
      <c r="GT61" s="257"/>
      <c r="GU61" s="257"/>
      <c r="GV61" s="257"/>
      <c r="GW61" s="257"/>
      <c r="GX61" s="257"/>
      <c r="GY61" s="257"/>
      <c r="GZ61" s="257"/>
      <c r="HA61" s="257"/>
      <c r="HB61" s="257"/>
      <c r="HC61" s="257"/>
      <c r="HD61" s="257"/>
      <c r="HE61" s="257"/>
      <c r="HF61" s="257"/>
      <c r="HG61" s="257"/>
      <c r="HH61" s="257"/>
      <c r="HI61" s="257"/>
      <c r="HJ61" s="257"/>
      <c r="HK61" s="257"/>
      <c r="HL61" s="257"/>
      <c r="HM61" s="257"/>
      <c r="HN61" s="257"/>
      <c r="HO61" s="257"/>
      <c r="HP61" s="257"/>
      <c r="HQ61" s="257"/>
      <c r="HR61" s="257"/>
      <c r="HS61" s="257"/>
      <c r="HT61" s="257"/>
      <c r="HU61" s="257"/>
      <c r="HV61" s="257"/>
      <c r="HW61" s="257"/>
      <c r="HX61" s="257"/>
      <c r="HY61" s="257"/>
      <c r="HZ61" s="257"/>
      <c r="IA61" s="257"/>
      <c r="IB61" s="257"/>
      <c r="IC61" s="257"/>
      <c r="ID61" s="257"/>
      <c r="IE61" s="257"/>
      <c r="IF61" s="257"/>
      <c r="IG61" s="257"/>
      <c r="IH61" s="257"/>
      <c r="II61" s="257"/>
      <c r="IJ61" s="257"/>
      <c r="IK61" s="257"/>
      <c r="IL61" s="257"/>
      <c r="IM61" s="257"/>
      <c r="IN61" s="257"/>
      <c r="IO61" s="257"/>
      <c r="IP61" s="257"/>
      <c r="IQ61" s="257"/>
      <c r="IR61" s="257"/>
      <c r="IS61" s="257"/>
      <c r="IT61" s="257"/>
      <c r="IU61" s="257"/>
      <c r="IV61" s="257"/>
    </row>
    <row r="62" spans="1:256" x14ac:dyDescent="0.2">
      <c r="BF62" s="257"/>
      <c r="BG62" s="257"/>
      <c r="BH62" s="257"/>
      <c r="BI62" s="257"/>
      <c r="BJ62" s="257"/>
      <c r="BK62" s="257"/>
      <c r="BL62" s="257"/>
      <c r="BM62" s="257"/>
      <c r="BN62" s="257"/>
      <c r="BO62" s="257"/>
      <c r="BP62" s="257"/>
      <c r="BQ62" s="257"/>
      <c r="BR62" s="257"/>
      <c r="BS62" s="257"/>
      <c r="BT62" s="257"/>
      <c r="BU62" s="257"/>
      <c r="BV62" s="257"/>
      <c r="BW62" s="257"/>
      <c r="BX62" s="257"/>
      <c r="BY62" s="257"/>
      <c r="BZ62" s="257"/>
      <c r="CA62" s="257"/>
      <c r="CB62" s="257"/>
      <c r="CC62" s="257"/>
      <c r="CD62" s="257"/>
      <c r="CE62" s="257"/>
      <c r="CF62" s="257"/>
      <c r="CG62" s="257"/>
      <c r="CH62" s="257"/>
      <c r="CI62" s="257"/>
      <c r="CJ62" s="257"/>
      <c r="CK62" s="257"/>
      <c r="CL62" s="257"/>
      <c r="CM62" s="257"/>
      <c r="CN62" s="257"/>
      <c r="CO62" s="257"/>
      <c r="CP62" s="257"/>
      <c r="CQ62" s="257"/>
      <c r="CR62" s="257"/>
      <c r="CS62" s="257"/>
      <c r="CT62" s="257"/>
      <c r="CU62" s="257"/>
      <c r="CV62" s="257"/>
      <c r="CW62" s="257"/>
      <c r="CX62" s="257"/>
      <c r="CY62" s="257"/>
      <c r="CZ62" s="257"/>
      <c r="DA62" s="257"/>
      <c r="DB62" s="257"/>
      <c r="DC62" s="257"/>
      <c r="DD62" s="257"/>
      <c r="DE62" s="257"/>
      <c r="DF62" s="257"/>
      <c r="DG62" s="257"/>
      <c r="DH62" s="257"/>
      <c r="DI62" s="257"/>
      <c r="DJ62" s="257"/>
      <c r="DK62" s="257"/>
      <c r="DL62" s="257"/>
      <c r="DM62" s="257"/>
      <c r="DN62" s="257"/>
      <c r="DO62" s="257"/>
      <c r="DP62" s="257"/>
      <c r="DQ62" s="257"/>
      <c r="DR62" s="257"/>
      <c r="DS62" s="257"/>
      <c r="DT62" s="257"/>
      <c r="DU62" s="257"/>
      <c r="DV62" s="257"/>
      <c r="DW62" s="257"/>
      <c r="DX62" s="257"/>
      <c r="DY62" s="257"/>
      <c r="DZ62" s="257"/>
      <c r="EA62" s="257"/>
      <c r="EB62" s="257"/>
      <c r="EC62" s="257"/>
      <c r="ED62" s="257"/>
      <c r="EE62" s="257"/>
      <c r="EF62" s="257"/>
      <c r="EG62" s="257"/>
      <c r="EH62" s="257"/>
      <c r="EI62" s="257"/>
      <c r="EJ62" s="257"/>
      <c r="EK62" s="257"/>
      <c r="EL62" s="257"/>
      <c r="EM62" s="257"/>
      <c r="EN62" s="257"/>
      <c r="EO62" s="257"/>
      <c r="EP62" s="257"/>
      <c r="EQ62" s="257"/>
      <c r="ER62" s="257"/>
      <c r="ES62" s="257"/>
      <c r="ET62" s="257"/>
      <c r="EU62" s="257"/>
      <c r="EV62" s="257"/>
      <c r="EW62" s="257"/>
      <c r="EX62" s="257"/>
      <c r="EY62" s="257"/>
      <c r="EZ62" s="257"/>
      <c r="FA62" s="257"/>
      <c r="FB62" s="257"/>
      <c r="FC62" s="257"/>
      <c r="FD62" s="257"/>
      <c r="FE62" s="257"/>
      <c r="FF62" s="257"/>
      <c r="FG62" s="257"/>
      <c r="FH62" s="257"/>
      <c r="FI62" s="257"/>
      <c r="FJ62" s="257"/>
      <c r="FK62" s="257"/>
      <c r="FL62" s="257"/>
      <c r="FM62" s="257"/>
      <c r="FN62" s="257"/>
      <c r="FO62" s="257"/>
      <c r="FP62" s="257"/>
      <c r="FQ62" s="257"/>
      <c r="FR62" s="257"/>
      <c r="FS62" s="257"/>
      <c r="FT62" s="257"/>
      <c r="FU62" s="257"/>
      <c r="FV62" s="257"/>
      <c r="FW62" s="257"/>
      <c r="FX62" s="257"/>
      <c r="FY62" s="257"/>
      <c r="FZ62" s="257"/>
      <c r="GA62" s="257"/>
      <c r="GB62" s="257"/>
      <c r="GC62" s="257"/>
      <c r="GD62" s="257"/>
      <c r="GE62" s="257"/>
      <c r="GF62" s="257"/>
      <c r="GG62" s="257"/>
      <c r="GH62" s="257"/>
      <c r="GI62" s="257"/>
      <c r="GJ62" s="257"/>
      <c r="GK62" s="257"/>
      <c r="GL62" s="257"/>
      <c r="GM62" s="257"/>
      <c r="GN62" s="257"/>
      <c r="GO62" s="257"/>
      <c r="GP62" s="257"/>
      <c r="GQ62" s="257"/>
      <c r="GR62" s="257"/>
      <c r="GS62" s="257"/>
      <c r="GT62" s="257"/>
      <c r="GU62" s="257"/>
      <c r="GV62" s="257"/>
      <c r="GW62" s="257"/>
      <c r="GX62" s="257"/>
      <c r="GY62" s="257"/>
      <c r="GZ62" s="257"/>
      <c r="HA62" s="257"/>
      <c r="HB62" s="257"/>
      <c r="HC62" s="257"/>
      <c r="HD62" s="257"/>
      <c r="HE62" s="257"/>
      <c r="HF62" s="257"/>
      <c r="HG62" s="257"/>
      <c r="HH62" s="257"/>
      <c r="HI62" s="257"/>
      <c r="HJ62" s="257"/>
      <c r="HK62" s="257"/>
      <c r="HL62" s="257"/>
      <c r="HM62" s="257"/>
      <c r="HN62" s="257"/>
      <c r="HO62" s="257"/>
      <c r="HP62" s="257"/>
      <c r="HQ62" s="257"/>
      <c r="HR62" s="257"/>
      <c r="HS62" s="257"/>
      <c r="HT62" s="257"/>
      <c r="HU62" s="257"/>
      <c r="HV62" s="257"/>
      <c r="HW62" s="257"/>
      <c r="HX62" s="257"/>
      <c r="HY62" s="257"/>
      <c r="HZ62" s="257"/>
      <c r="IA62" s="257"/>
      <c r="IB62" s="257"/>
      <c r="IC62" s="257"/>
      <c r="ID62" s="257"/>
      <c r="IE62" s="257"/>
      <c r="IF62" s="257"/>
      <c r="IG62" s="257"/>
      <c r="IH62" s="257"/>
      <c r="II62" s="257"/>
      <c r="IJ62" s="257"/>
      <c r="IK62" s="257"/>
      <c r="IL62" s="257"/>
      <c r="IM62" s="257"/>
      <c r="IN62" s="257"/>
      <c r="IO62" s="257"/>
      <c r="IP62" s="257"/>
      <c r="IQ62" s="257"/>
      <c r="IR62" s="257"/>
      <c r="IS62" s="257"/>
      <c r="IT62" s="257"/>
      <c r="IU62" s="257"/>
      <c r="IV62" s="257"/>
    </row>
    <row r="63" spans="1:256" x14ac:dyDescent="0.2">
      <c r="BF63" s="257"/>
      <c r="BG63" s="257"/>
      <c r="BH63" s="257"/>
      <c r="BI63" s="257"/>
      <c r="BJ63" s="257"/>
      <c r="BK63" s="257"/>
      <c r="BL63" s="257"/>
      <c r="BM63" s="257"/>
      <c r="BN63" s="257"/>
      <c r="BO63" s="257"/>
      <c r="BP63" s="257"/>
      <c r="BQ63" s="257"/>
      <c r="BR63" s="257"/>
      <c r="BS63" s="257"/>
      <c r="BT63" s="257"/>
      <c r="BU63" s="257"/>
      <c r="BV63" s="257"/>
      <c r="BW63" s="257"/>
      <c r="BX63" s="257"/>
      <c r="BY63" s="257"/>
      <c r="BZ63" s="257"/>
      <c r="CA63" s="257"/>
      <c r="CB63" s="257"/>
      <c r="CC63" s="257"/>
      <c r="CD63" s="257"/>
      <c r="CE63" s="257"/>
      <c r="CF63" s="257"/>
      <c r="CG63" s="257"/>
      <c r="CH63" s="257"/>
      <c r="CI63" s="257"/>
      <c r="CJ63" s="257"/>
      <c r="CK63" s="257"/>
      <c r="CL63" s="257"/>
      <c r="CM63" s="257"/>
      <c r="CN63" s="257"/>
      <c r="CO63" s="257"/>
      <c r="CP63" s="257"/>
      <c r="CQ63" s="257"/>
      <c r="CR63" s="257"/>
      <c r="CS63" s="257"/>
      <c r="CT63" s="257"/>
      <c r="CU63" s="257"/>
      <c r="CV63" s="257"/>
      <c r="CW63" s="257"/>
      <c r="CX63" s="257"/>
      <c r="CY63" s="257"/>
      <c r="CZ63" s="257"/>
      <c r="DA63" s="257"/>
      <c r="DB63" s="257"/>
      <c r="DC63" s="257"/>
      <c r="DD63" s="257"/>
      <c r="DE63" s="257"/>
      <c r="DF63" s="257"/>
      <c r="DG63" s="257"/>
      <c r="DH63" s="257"/>
      <c r="DI63" s="257"/>
      <c r="DJ63" s="257"/>
      <c r="DK63" s="257"/>
      <c r="DL63" s="257"/>
      <c r="DM63" s="257"/>
      <c r="DN63" s="257"/>
      <c r="DO63" s="257"/>
      <c r="DP63" s="257"/>
      <c r="DQ63" s="257"/>
      <c r="DR63" s="257"/>
      <c r="DS63" s="257"/>
      <c r="DT63" s="257"/>
      <c r="DU63" s="257"/>
      <c r="DV63" s="257"/>
      <c r="DW63" s="257"/>
      <c r="DX63" s="257"/>
      <c r="DY63" s="257"/>
      <c r="DZ63" s="257"/>
      <c r="EA63" s="257"/>
      <c r="EB63" s="257"/>
      <c r="EC63" s="257"/>
      <c r="ED63" s="257"/>
      <c r="EE63" s="257"/>
      <c r="EF63" s="257"/>
      <c r="EG63" s="257"/>
      <c r="EH63" s="257"/>
      <c r="EI63" s="257"/>
      <c r="EJ63" s="257"/>
      <c r="EK63" s="257"/>
      <c r="EL63" s="257"/>
      <c r="EM63" s="257"/>
      <c r="EN63" s="257"/>
      <c r="EO63" s="257"/>
      <c r="EP63" s="257"/>
      <c r="EQ63" s="257"/>
      <c r="ER63" s="257"/>
      <c r="ES63" s="257"/>
      <c r="ET63" s="257"/>
      <c r="EU63" s="257"/>
      <c r="EV63" s="257"/>
      <c r="EW63" s="257"/>
      <c r="EX63" s="257"/>
      <c r="EY63" s="257"/>
      <c r="EZ63" s="257"/>
      <c r="FA63" s="257"/>
      <c r="FB63" s="257"/>
      <c r="FC63" s="257"/>
      <c r="FD63" s="257"/>
      <c r="FE63" s="257"/>
      <c r="FF63" s="257"/>
      <c r="FG63" s="257"/>
      <c r="FH63" s="257"/>
      <c r="FI63" s="257"/>
      <c r="FJ63" s="257"/>
      <c r="FK63" s="257"/>
      <c r="FL63" s="257"/>
      <c r="FM63" s="257"/>
      <c r="FN63" s="257"/>
      <c r="FO63" s="257"/>
      <c r="FP63" s="257"/>
      <c r="FQ63" s="257"/>
      <c r="FR63" s="257"/>
      <c r="FS63" s="257"/>
      <c r="FT63" s="257"/>
      <c r="FU63" s="257"/>
      <c r="FV63" s="257"/>
      <c r="FW63" s="257"/>
      <c r="FX63" s="257"/>
      <c r="FY63" s="257"/>
      <c r="FZ63" s="257"/>
      <c r="GA63" s="257"/>
      <c r="GB63" s="257"/>
      <c r="GC63" s="257"/>
      <c r="GD63" s="257"/>
      <c r="GE63" s="257"/>
      <c r="GF63" s="257"/>
      <c r="GG63" s="257"/>
      <c r="GH63" s="257"/>
      <c r="GI63" s="257"/>
      <c r="GJ63" s="257"/>
      <c r="GK63" s="257"/>
      <c r="GL63" s="257"/>
      <c r="GM63" s="257"/>
      <c r="GN63" s="257"/>
      <c r="GO63" s="257"/>
      <c r="GP63" s="257"/>
      <c r="GQ63" s="257"/>
      <c r="GR63" s="257"/>
      <c r="GS63" s="257"/>
      <c r="GT63" s="257"/>
      <c r="GU63" s="257"/>
      <c r="GV63" s="257"/>
      <c r="GW63" s="257"/>
      <c r="GX63" s="257"/>
      <c r="GY63" s="257"/>
      <c r="GZ63" s="257"/>
      <c r="HA63" s="257"/>
      <c r="HB63" s="257"/>
      <c r="HC63" s="257"/>
      <c r="HD63" s="257"/>
      <c r="HE63" s="257"/>
      <c r="HF63" s="257"/>
      <c r="HG63" s="257"/>
      <c r="HH63" s="257"/>
      <c r="HI63" s="257"/>
      <c r="HJ63" s="257"/>
      <c r="HK63" s="257"/>
      <c r="HL63" s="257"/>
      <c r="HM63" s="257"/>
      <c r="HN63" s="257"/>
      <c r="HO63" s="257"/>
      <c r="HP63" s="257"/>
      <c r="HQ63" s="257"/>
      <c r="HR63" s="257"/>
      <c r="HS63" s="257"/>
      <c r="HT63" s="257"/>
      <c r="HU63" s="257"/>
      <c r="HV63" s="257"/>
      <c r="HW63" s="257"/>
      <c r="HX63" s="257"/>
      <c r="HY63" s="257"/>
      <c r="HZ63" s="257"/>
      <c r="IA63" s="257"/>
      <c r="IB63" s="257"/>
      <c r="IC63" s="257"/>
      <c r="ID63" s="257"/>
      <c r="IE63" s="257"/>
      <c r="IF63" s="257"/>
      <c r="IG63" s="257"/>
      <c r="IH63" s="257"/>
      <c r="II63" s="257"/>
      <c r="IJ63" s="257"/>
      <c r="IK63" s="257"/>
      <c r="IL63" s="257"/>
      <c r="IM63" s="257"/>
      <c r="IN63" s="257"/>
      <c r="IO63" s="257"/>
      <c r="IP63" s="257"/>
      <c r="IQ63" s="257"/>
      <c r="IR63" s="257"/>
      <c r="IS63" s="257"/>
      <c r="IT63" s="257"/>
      <c r="IU63" s="257"/>
      <c r="IV63" s="257"/>
    </row>
    <row r="64" spans="1:256" x14ac:dyDescent="0.2">
      <c r="BF64" s="257"/>
      <c r="BG64" s="257"/>
      <c r="BH64" s="257"/>
      <c r="BI64" s="257"/>
      <c r="BJ64" s="257"/>
      <c r="BK64" s="257"/>
      <c r="BL64" s="257"/>
      <c r="BM64" s="257"/>
      <c r="BN64" s="257"/>
      <c r="BO64" s="257"/>
      <c r="BP64" s="257"/>
      <c r="BQ64" s="257"/>
      <c r="BR64" s="257"/>
      <c r="BS64" s="257"/>
      <c r="BT64" s="257"/>
      <c r="BU64" s="257"/>
      <c r="BV64" s="257"/>
      <c r="BW64" s="257"/>
      <c r="BX64" s="257"/>
      <c r="BY64" s="257"/>
      <c r="BZ64" s="257"/>
      <c r="CA64" s="257"/>
      <c r="CB64" s="257"/>
      <c r="CC64" s="257"/>
      <c r="CD64" s="257"/>
      <c r="CE64" s="257"/>
      <c r="CF64" s="257"/>
      <c r="CG64" s="257"/>
      <c r="CH64" s="257"/>
      <c r="CI64" s="257"/>
      <c r="CJ64" s="257"/>
      <c r="CK64" s="257"/>
      <c r="CL64" s="257"/>
      <c r="CM64" s="257"/>
      <c r="CN64" s="257"/>
      <c r="CO64" s="257"/>
      <c r="CP64" s="257"/>
      <c r="CQ64" s="257"/>
      <c r="CR64" s="257"/>
      <c r="CS64" s="257"/>
      <c r="CT64" s="257"/>
      <c r="CU64" s="257"/>
      <c r="CV64" s="257"/>
      <c r="CW64" s="257"/>
      <c r="CX64" s="257"/>
      <c r="CY64" s="257"/>
      <c r="CZ64" s="257"/>
      <c r="DA64" s="257"/>
      <c r="DB64" s="257"/>
      <c r="DC64" s="257"/>
      <c r="DD64" s="257"/>
      <c r="DE64" s="257"/>
      <c r="DF64" s="257"/>
      <c r="DG64" s="257"/>
      <c r="DH64" s="257"/>
      <c r="DI64" s="257"/>
      <c r="DJ64" s="257"/>
      <c r="DK64" s="257"/>
      <c r="DL64" s="257"/>
      <c r="DM64" s="257"/>
      <c r="DN64" s="257"/>
      <c r="DO64" s="257"/>
      <c r="DP64" s="257"/>
      <c r="DQ64" s="257"/>
      <c r="DR64" s="257"/>
      <c r="DS64" s="257"/>
      <c r="DT64" s="257"/>
      <c r="DU64" s="257"/>
      <c r="DV64" s="257"/>
      <c r="DW64" s="257"/>
      <c r="DX64" s="257"/>
      <c r="DY64" s="257"/>
      <c r="DZ64" s="257"/>
      <c r="EA64" s="257"/>
      <c r="EB64" s="257"/>
      <c r="EC64" s="257"/>
      <c r="ED64" s="257"/>
      <c r="EE64" s="257"/>
      <c r="EF64" s="257"/>
      <c r="EG64" s="257"/>
      <c r="EH64" s="257"/>
      <c r="EI64" s="257"/>
      <c r="EJ64" s="257"/>
      <c r="EK64" s="257"/>
      <c r="EL64" s="257"/>
      <c r="EM64" s="257"/>
      <c r="EN64" s="257"/>
      <c r="EO64" s="257"/>
      <c r="EP64" s="257"/>
      <c r="EQ64" s="257"/>
      <c r="ER64" s="257"/>
      <c r="ES64" s="257"/>
      <c r="ET64" s="257"/>
      <c r="EU64" s="257"/>
      <c r="EV64" s="257"/>
      <c r="EW64" s="257"/>
      <c r="EX64" s="257"/>
      <c r="EY64" s="257"/>
      <c r="EZ64" s="257"/>
      <c r="FA64" s="257"/>
      <c r="FB64" s="257"/>
      <c r="FC64" s="257"/>
      <c r="FD64" s="257"/>
      <c r="FE64" s="257"/>
      <c r="FF64" s="257"/>
      <c r="FG64" s="257"/>
      <c r="FH64" s="257"/>
      <c r="FI64" s="257"/>
      <c r="FJ64" s="257"/>
      <c r="FK64" s="257"/>
      <c r="FL64" s="257"/>
      <c r="FM64" s="257"/>
      <c r="FN64" s="257"/>
      <c r="FO64" s="257"/>
      <c r="FP64" s="257"/>
      <c r="FQ64" s="257"/>
      <c r="FR64" s="257"/>
      <c r="FS64" s="257"/>
      <c r="FT64" s="257"/>
      <c r="FU64" s="257"/>
      <c r="FV64" s="257"/>
      <c r="FW64" s="257"/>
      <c r="FX64" s="257"/>
      <c r="FY64" s="257"/>
      <c r="FZ64" s="257"/>
      <c r="GA64" s="257"/>
      <c r="GB64" s="257"/>
      <c r="GC64" s="257"/>
      <c r="GD64" s="257"/>
      <c r="GE64" s="257"/>
      <c r="GF64" s="257"/>
      <c r="GG64" s="257"/>
      <c r="GH64" s="257"/>
      <c r="GI64" s="257"/>
      <c r="GJ64" s="257"/>
      <c r="GK64" s="257"/>
      <c r="GL64" s="257"/>
      <c r="GM64" s="257"/>
      <c r="GN64" s="257"/>
      <c r="GO64" s="257"/>
      <c r="GP64" s="257"/>
      <c r="GQ64" s="257"/>
      <c r="GR64" s="257"/>
      <c r="GS64" s="257"/>
      <c r="GT64" s="257"/>
      <c r="GU64" s="257"/>
      <c r="GV64" s="257"/>
      <c r="GW64" s="257"/>
      <c r="GX64" s="257"/>
      <c r="GY64" s="257"/>
      <c r="GZ64" s="257"/>
      <c r="HA64" s="257"/>
      <c r="HB64" s="257"/>
      <c r="HC64" s="257"/>
      <c r="HD64" s="257"/>
      <c r="HE64" s="257"/>
      <c r="HF64" s="257"/>
      <c r="HG64" s="257"/>
      <c r="HH64" s="257"/>
      <c r="HI64" s="257"/>
      <c r="HJ64" s="257"/>
      <c r="HK64" s="257"/>
      <c r="HL64" s="257"/>
      <c r="HM64" s="257"/>
      <c r="HN64" s="257"/>
      <c r="HO64" s="257"/>
      <c r="HP64" s="257"/>
      <c r="HQ64" s="257"/>
      <c r="HR64" s="257"/>
      <c r="HS64" s="257"/>
      <c r="HT64" s="257"/>
      <c r="HU64" s="257"/>
      <c r="HV64" s="257"/>
      <c r="HW64" s="257"/>
      <c r="HX64" s="257"/>
      <c r="HY64" s="257"/>
      <c r="HZ64" s="257"/>
      <c r="IA64" s="257"/>
      <c r="IB64" s="257"/>
      <c r="IC64" s="257"/>
      <c r="ID64" s="257"/>
      <c r="IE64" s="257"/>
      <c r="IF64" s="257"/>
      <c r="IG64" s="257"/>
      <c r="IH64" s="257"/>
      <c r="II64" s="257"/>
      <c r="IJ64" s="257"/>
      <c r="IK64" s="257"/>
      <c r="IL64" s="257"/>
      <c r="IM64" s="257"/>
      <c r="IN64" s="257"/>
      <c r="IO64" s="257"/>
      <c r="IP64" s="257"/>
      <c r="IQ64" s="257"/>
      <c r="IR64" s="257"/>
      <c r="IS64" s="257"/>
      <c r="IT64" s="257"/>
      <c r="IU64" s="257"/>
      <c r="IV64" s="257"/>
    </row>
    <row r="65" spans="58:256" x14ac:dyDescent="0.2">
      <c r="BF65" s="257"/>
      <c r="BG65" s="257"/>
      <c r="BH65" s="257"/>
      <c r="BI65" s="257"/>
      <c r="BJ65" s="257"/>
      <c r="BK65" s="257"/>
      <c r="BL65" s="257"/>
      <c r="BM65" s="257"/>
      <c r="BN65" s="257"/>
      <c r="BO65" s="257"/>
      <c r="BP65" s="257"/>
      <c r="BQ65" s="257"/>
      <c r="BR65" s="257"/>
      <c r="BS65" s="257"/>
      <c r="BT65" s="257"/>
      <c r="BU65" s="257"/>
      <c r="BV65" s="257"/>
      <c r="BW65" s="257"/>
      <c r="BX65" s="257"/>
      <c r="BY65" s="257"/>
      <c r="BZ65" s="257"/>
      <c r="CA65" s="257"/>
      <c r="CB65" s="257"/>
      <c r="CC65" s="257"/>
      <c r="CD65" s="257"/>
      <c r="CE65" s="257"/>
      <c r="CF65" s="257"/>
      <c r="CG65" s="257"/>
      <c r="CH65" s="257"/>
      <c r="CI65" s="257"/>
      <c r="CJ65" s="257"/>
      <c r="CK65" s="257"/>
      <c r="CL65" s="257"/>
      <c r="CM65" s="257"/>
      <c r="CN65" s="257"/>
      <c r="CO65" s="257"/>
      <c r="CP65" s="257"/>
      <c r="CQ65" s="257"/>
      <c r="CR65" s="257"/>
      <c r="CS65" s="257"/>
      <c r="CT65" s="257"/>
      <c r="CU65" s="257"/>
      <c r="CV65" s="257"/>
      <c r="CW65" s="257"/>
      <c r="CX65" s="257"/>
      <c r="CY65" s="257"/>
      <c r="CZ65" s="257"/>
      <c r="DA65" s="257"/>
      <c r="DB65" s="257"/>
      <c r="DC65" s="257"/>
      <c r="DD65" s="257"/>
      <c r="DE65" s="257"/>
      <c r="DF65" s="257"/>
      <c r="DG65" s="257"/>
      <c r="DH65" s="257"/>
      <c r="DI65" s="257"/>
      <c r="DJ65" s="257"/>
      <c r="DK65" s="257"/>
      <c r="DL65" s="257"/>
      <c r="DM65" s="257"/>
      <c r="DN65" s="257"/>
      <c r="DO65" s="257"/>
      <c r="DP65" s="257"/>
      <c r="DQ65" s="257"/>
      <c r="DR65" s="257"/>
      <c r="DS65" s="257"/>
      <c r="DT65" s="257"/>
      <c r="DU65" s="257"/>
      <c r="DV65" s="257"/>
      <c r="DW65" s="257"/>
      <c r="DX65" s="257"/>
      <c r="DY65" s="257"/>
      <c r="DZ65" s="257"/>
      <c r="EA65" s="257"/>
      <c r="EB65" s="257"/>
      <c r="EC65" s="257"/>
      <c r="ED65" s="257"/>
      <c r="EE65" s="257"/>
      <c r="EF65" s="257"/>
      <c r="EG65" s="257"/>
      <c r="EH65" s="257"/>
      <c r="EI65" s="257"/>
      <c r="EJ65" s="257"/>
      <c r="EK65" s="257"/>
      <c r="EL65" s="257"/>
      <c r="EM65" s="257"/>
      <c r="EN65" s="257"/>
      <c r="EO65" s="257"/>
      <c r="EP65" s="257"/>
      <c r="EQ65" s="257"/>
      <c r="ER65" s="257"/>
      <c r="ES65" s="257"/>
      <c r="ET65" s="257"/>
      <c r="EU65" s="257"/>
      <c r="EV65" s="257"/>
      <c r="EW65" s="257"/>
      <c r="EX65" s="257"/>
      <c r="EY65" s="257"/>
      <c r="EZ65" s="257"/>
      <c r="FA65" s="257"/>
      <c r="FB65" s="257"/>
      <c r="FC65" s="257"/>
      <c r="FD65" s="257"/>
      <c r="FE65" s="257"/>
      <c r="FF65" s="257"/>
      <c r="FG65" s="257"/>
      <c r="FH65" s="257"/>
      <c r="FI65" s="257"/>
      <c r="FJ65" s="257"/>
      <c r="FK65" s="257"/>
      <c r="FL65" s="257"/>
      <c r="FM65" s="257"/>
      <c r="FN65" s="257"/>
      <c r="FO65" s="257"/>
      <c r="FP65" s="257"/>
      <c r="FQ65" s="257"/>
      <c r="FR65" s="257"/>
      <c r="FS65" s="257"/>
      <c r="FT65" s="257"/>
      <c r="FU65" s="257"/>
      <c r="FV65" s="257"/>
      <c r="FW65" s="257"/>
      <c r="FX65" s="257"/>
      <c r="FY65" s="257"/>
      <c r="FZ65" s="257"/>
      <c r="GA65" s="257"/>
      <c r="GB65" s="257"/>
      <c r="GC65" s="257"/>
      <c r="GD65" s="257"/>
      <c r="GE65" s="257"/>
      <c r="GF65" s="257"/>
      <c r="GG65" s="257"/>
      <c r="GH65" s="257"/>
      <c r="GI65" s="257"/>
      <c r="GJ65" s="257"/>
      <c r="GK65" s="257"/>
      <c r="GL65" s="257"/>
      <c r="GM65" s="257"/>
      <c r="GN65" s="257"/>
      <c r="GO65" s="257"/>
      <c r="GP65" s="257"/>
      <c r="GQ65" s="257"/>
      <c r="GR65" s="257"/>
      <c r="GS65" s="257"/>
      <c r="GT65" s="257"/>
      <c r="GU65" s="257"/>
      <c r="GV65" s="257"/>
      <c r="GW65" s="257"/>
      <c r="GX65" s="257"/>
      <c r="GY65" s="257"/>
      <c r="GZ65" s="257"/>
      <c r="HA65" s="257"/>
      <c r="HB65" s="257"/>
      <c r="HC65" s="257"/>
      <c r="HD65" s="257"/>
      <c r="HE65" s="257"/>
      <c r="HF65" s="257"/>
      <c r="HG65" s="257"/>
      <c r="HH65" s="257"/>
      <c r="HI65" s="257"/>
      <c r="HJ65" s="257"/>
      <c r="HK65" s="257"/>
      <c r="HL65" s="257"/>
      <c r="HM65" s="257"/>
      <c r="HN65" s="257"/>
      <c r="HO65" s="257"/>
      <c r="HP65" s="257"/>
      <c r="HQ65" s="257"/>
      <c r="HR65" s="257"/>
      <c r="HS65" s="257"/>
      <c r="HT65" s="257"/>
      <c r="HU65" s="257"/>
      <c r="HV65" s="257"/>
      <c r="HW65" s="257"/>
      <c r="HX65" s="257"/>
      <c r="HY65" s="257"/>
      <c r="HZ65" s="257"/>
      <c r="IA65" s="257"/>
      <c r="IB65" s="257"/>
      <c r="IC65" s="257"/>
      <c r="ID65" s="257"/>
      <c r="IE65" s="257"/>
      <c r="IF65" s="257"/>
      <c r="IG65" s="257"/>
      <c r="IH65" s="257"/>
      <c r="II65" s="257"/>
      <c r="IJ65" s="257"/>
      <c r="IK65" s="257"/>
      <c r="IL65" s="257"/>
      <c r="IM65" s="257"/>
      <c r="IN65" s="257"/>
      <c r="IO65" s="257"/>
      <c r="IP65" s="257"/>
      <c r="IQ65" s="257"/>
      <c r="IR65" s="257"/>
      <c r="IS65" s="257"/>
      <c r="IT65" s="257"/>
      <c r="IU65" s="257"/>
      <c r="IV65" s="257"/>
    </row>
    <row r="66" spans="58:256" x14ac:dyDescent="0.2">
      <c r="BF66" s="257"/>
      <c r="BG66" s="257"/>
      <c r="BH66" s="257"/>
      <c r="BI66" s="257"/>
      <c r="BJ66" s="257"/>
      <c r="BK66" s="257"/>
      <c r="BL66" s="257"/>
      <c r="BM66" s="257"/>
      <c r="BN66" s="257"/>
      <c r="BO66" s="257"/>
      <c r="BP66" s="257"/>
      <c r="BQ66" s="257"/>
      <c r="BR66" s="257"/>
      <c r="BS66" s="257"/>
      <c r="BT66" s="257"/>
      <c r="BU66" s="257"/>
      <c r="BV66" s="257"/>
      <c r="BW66" s="257"/>
      <c r="BX66" s="257"/>
      <c r="BY66" s="257"/>
      <c r="BZ66" s="257"/>
      <c r="CA66" s="257"/>
      <c r="CB66" s="257"/>
      <c r="CC66" s="257"/>
      <c r="CD66" s="257"/>
      <c r="CE66" s="257"/>
      <c r="CF66" s="257"/>
      <c r="CG66" s="257"/>
      <c r="CH66" s="257"/>
      <c r="CI66" s="257"/>
      <c r="CJ66" s="257"/>
      <c r="CK66" s="257"/>
      <c r="CL66" s="257"/>
      <c r="CM66" s="257"/>
      <c r="CN66" s="257"/>
      <c r="CO66" s="257"/>
      <c r="CP66" s="257"/>
      <c r="CQ66" s="257"/>
      <c r="CR66" s="257"/>
      <c r="CS66" s="257"/>
      <c r="CT66" s="257"/>
      <c r="CU66" s="257"/>
      <c r="CV66" s="257"/>
      <c r="CW66" s="257"/>
      <c r="CX66" s="257"/>
      <c r="CY66" s="257"/>
      <c r="CZ66" s="257"/>
      <c r="DA66" s="257"/>
      <c r="DB66" s="257"/>
      <c r="DC66" s="257"/>
      <c r="DD66" s="257"/>
      <c r="DE66" s="257"/>
      <c r="DF66" s="257"/>
      <c r="DG66" s="257"/>
      <c r="DH66" s="257"/>
      <c r="DI66" s="257"/>
      <c r="DJ66" s="257"/>
      <c r="DK66" s="257"/>
      <c r="DL66" s="257"/>
      <c r="DM66" s="257"/>
      <c r="DN66" s="257"/>
      <c r="DO66" s="257"/>
      <c r="DP66" s="257"/>
      <c r="DQ66" s="257"/>
      <c r="DR66" s="257"/>
      <c r="DS66" s="257"/>
      <c r="DT66" s="257"/>
      <c r="DU66" s="257"/>
      <c r="DV66" s="257"/>
      <c r="DW66" s="257"/>
      <c r="DX66" s="257"/>
      <c r="DY66" s="257"/>
      <c r="DZ66" s="257"/>
      <c r="EA66" s="257"/>
      <c r="EB66" s="257"/>
      <c r="EC66" s="257"/>
      <c r="ED66" s="257"/>
      <c r="EE66" s="257"/>
      <c r="EF66" s="257"/>
      <c r="EG66" s="257"/>
      <c r="EH66" s="257"/>
      <c r="EI66" s="257"/>
      <c r="EJ66" s="257"/>
      <c r="EK66" s="257"/>
      <c r="EL66" s="257"/>
      <c r="EM66" s="257"/>
      <c r="EN66" s="257"/>
      <c r="EO66" s="257"/>
      <c r="EP66" s="257"/>
      <c r="EQ66" s="257"/>
      <c r="ER66" s="257"/>
      <c r="ES66" s="257"/>
      <c r="ET66" s="257"/>
      <c r="EU66" s="257"/>
      <c r="EV66" s="257"/>
      <c r="EW66" s="257"/>
      <c r="EX66" s="257"/>
      <c r="EY66" s="257"/>
      <c r="EZ66" s="257"/>
      <c r="FA66" s="257"/>
      <c r="FB66" s="257"/>
      <c r="FC66" s="257"/>
      <c r="FD66" s="257"/>
      <c r="FE66" s="257"/>
      <c r="FF66" s="257"/>
      <c r="FG66" s="257"/>
      <c r="FH66" s="257"/>
      <c r="FI66" s="257"/>
      <c r="FJ66" s="257"/>
      <c r="FK66" s="257"/>
      <c r="FL66" s="257"/>
      <c r="FM66" s="257"/>
      <c r="FN66" s="257"/>
      <c r="FO66" s="257"/>
      <c r="FP66" s="257"/>
      <c r="FQ66" s="257"/>
      <c r="FR66" s="257"/>
      <c r="FS66" s="257"/>
      <c r="FT66" s="257"/>
      <c r="FU66" s="257"/>
      <c r="FV66" s="257"/>
      <c r="FW66" s="257"/>
      <c r="FX66" s="257"/>
      <c r="FY66" s="257"/>
      <c r="FZ66" s="257"/>
      <c r="GA66" s="257"/>
      <c r="GB66" s="257"/>
      <c r="GC66" s="257"/>
      <c r="GD66" s="257"/>
      <c r="GE66" s="257"/>
      <c r="GF66" s="257"/>
      <c r="GG66" s="257"/>
      <c r="GH66" s="257"/>
      <c r="GI66" s="257"/>
      <c r="GJ66" s="257"/>
      <c r="GK66" s="257"/>
      <c r="GL66" s="257"/>
      <c r="GM66" s="257"/>
      <c r="GN66" s="257"/>
      <c r="GO66" s="257"/>
      <c r="GP66" s="257"/>
      <c r="GQ66" s="257"/>
      <c r="GR66" s="257"/>
      <c r="GS66" s="257"/>
      <c r="GT66" s="257"/>
      <c r="GU66" s="257"/>
      <c r="GV66" s="257"/>
      <c r="GW66" s="257"/>
      <c r="GX66" s="257"/>
      <c r="GY66" s="257"/>
      <c r="GZ66" s="257"/>
      <c r="HA66" s="257"/>
      <c r="HB66" s="257"/>
      <c r="HC66" s="257"/>
      <c r="HD66" s="257"/>
      <c r="HE66" s="257"/>
      <c r="HF66" s="257"/>
      <c r="HG66" s="257"/>
      <c r="HH66" s="257"/>
      <c r="HI66" s="257"/>
      <c r="HJ66" s="257"/>
      <c r="HK66" s="257"/>
      <c r="HL66" s="257"/>
      <c r="HM66" s="257"/>
      <c r="HN66" s="257"/>
      <c r="HO66" s="257"/>
      <c r="HP66" s="257"/>
      <c r="HQ66" s="257"/>
      <c r="HR66" s="257"/>
      <c r="HS66" s="257"/>
      <c r="HT66" s="257"/>
      <c r="HU66" s="257"/>
      <c r="HV66" s="257"/>
      <c r="HW66" s="257"/>
      <c r="HX66" s="257"/>
      <c r="HY66" s="257"/>
      <c r="HZ66" s="257"/>
      <c r="IA66" s="257"/>
      <c r="IB66" s="257"/>
      <c r="IC66" s="257"/>
      <c r="ID66" s="257"/>
      <c r="IE66" s="257"/>
      <c r="IF66" s="257"/>
      <c r="IG66" s="257"/>
      <c r="IH66" s="257"/>
      <c r="II66" s="257"/>
      <c r="IJ66" s="257"/>
      <c r="IK66" s="257"/>
      <c r="IL66" s="257"/>
      <c r="IM66" s="257"/>
      <c r="IN66" s="257"/>
      <c r="IO66" s="257"/>
      <c r="IP66" s="257"/>
      <c r="IQ66" s="257"/>
      <c r="IR66" s="257"/>
      <c r="IS66" s="257"/>
      <c r="IT66" s="257"/>
      <c r="IU66" s="257"/>
      <c r="IV66" s="257"/>
    </row>
    <row r="67" spans="58:256" x14ac:dyDescent="0.2">
      <c r="BF67" s="257"/>
      <c r="BG67" s="257"/>
      <c r="BH67" s="257"/>
      <c r="BI67" s="257"/>
      <c r="BJ67" s="257"/>
      <c r="BK67" s="257"/>
      <c r="BL67" s="257"/>
      <c r="BM67" s="257"/>
      <c r="BN67" s="257"/>
      <c r="BO67" s="257"/>
      <c r="BP67" s="257"/>
      <c r="BQ67" s="257"/>
      <c r="BR67" s="257"/>
      <c r="BS67" s="257"/>
      <c r="BT67" s="257"/>
      <c r="BU67" s="257"/>
      <c r="BV67" s="257"/>
      <c r="BW67" s="257"/>
      <c r="BX67" s="257"/>
      <c r="BY67" s="257"/>
      <c r="BZ67" s="257"/>
      <c r="CA67" s="257"/>
      <c r="CB67" s="257"/>
      <c r="CC67" s="257"/>
      <c r="CD67" s="257"/>
      <c r="CE67" s="257"/>
      <c r="CF67" s="257"/>
      <c r="CG67" s="257"/>
      <c r="CH67" s="257"/>
      <c r="CI67" s="257"/>
      <c r="CJ67" s="257"/>
      <c r="CK67" s="257"/>
      <c r="CL67" s="257"/>
      <c r="CM67" s="257"/>
      <c r="CN67" s="257"/>
      <c r="CO67" s="257"/>
      <c r="CP67" s="257"/>
      <c r="CQ67" s="257"/>
      <c r="CR67" s="257"/>
      <c r="CS67" s="257"/>
      <c r="CT67" s="257"/>
      <c r="CU67" s="257"/>
      <c r="CV67" s="257"/>
      <c r="CW67" s="257"/>
      <c r="CX67" s="257"/>
      <c r="CY67" s="257"/>
      <c r="CZ67" s="257"/>
      <c r="DA67" s="257"/>
      <c r="DB67" s="257"/>
      <c r="DC67" s="257"/>
      <c r="DD67" s="257"/>
      <c r="DE67" s="257"/>
      <c r="DF67" s="257"/>
      <c r="DG67" s="257"/>
      <c r="DH67" s="257"/>
      <c r="DI67" s="257"/>
      <c r="DJ67" s="257"/>
      <c r="DK67" s="257"/>
      <c r="DL67" s="257"/>
      <c r="DM67" s="257"/>
      <c r="DN67" s="257"/>
      <c r="DO67" s="257"/>
      <c r="DP67" s="257"/>
      <c r="DQ67" s="257"/>
      <c r="DR67" s="257"/>
      <c r="DS67" s="257"/>
      <c r="DT67" s="257"/>
      <c r="DU67" s="257"/>
      <c r="DV67" s="257"/>
      <c r="DW67" s="257"/>
      <c r="DX67" s="257"/>
      <c r="DY67" s="257"/>
      <c r="DZ67" s="257"/>
      <c r="EA67" s="257"/>
      <c r="EB67" s="257"/>
      <c r="EC67" s="257"/>
      <c r="ED67" s="257"/>
      <c r="EE67" s="257"/>
      <c r="EF67" s="257"/>
      <c r="EG67" s="257"/>
      <c r="EH67" s="257"/>
      <c r="EI67" s="257"/>
      <c r="EJ67" s="257"/>
      <c r="EK67" s="257"/>
      <c r="EL67" s="257"/>
      <c r="EM67" s="257"/>
      <c r="EN67" s="257"/>
      <c r="EO67" s="257"/>
      <c r="EP67" s="257"/>
      <c r="EQ67" s="257"/>
      <c r="ER67" s="257"/>
      <c r="ES67" s="257"/>
      <c r="ET67" s="257"/>
      <c r="EU67" s="257"/>
      <c r="EV67" s="257"/>
      <c r="EW67" s="257"/>
      <c r="EX67" s="257"/>
      <c r="EY67" s="257"/>
      <c r="EZ67" s="257"/>
      <c r="FA67" s="257"/>
      <c r="FB67" s="257"/>
      <c r="FC67" s="257"/>
      <c r="FD67" s="257"/>
      <c r="FE67" s="257"/>
      <c r="FF67" s="257"/>
      <c r="FG67" s="257"/>
      <c r="FH67" s="257"/>
      <c r="FI67" s="257"/>
      <c r="FJ67" s="257"/>
      <c r="FK67" s="257"/>
      <c r="FL67" s="257"/>
      <c r="FM67" s="257"/>
      <c r="FN67" s="257"/>
      <c r="FO67" s="257"/>
      <c r="FP67" s="257"/>
      <c r="FQ67" s="257"/>
      <c r="FR67" s="257"/>
      <c r="FS67" s="257"/>
      <c r="FT67" s="257"/>
      <c r="FU67" s="257"/>
      <c r="FV67" s="257"/>
      <c r="FW67" s="257"/>
      <c r="FX67" s="257"/>
      <c r="FY67" s="257"/>
      <c r="FZ67" s="257"/>
      <c r="GA67" s="257"/>
      <c r="GB67" s="257"/>
      <c r="GC67" s="257"/>
      <c r="GD67" s="257"/>
      <c r="GE67" s="257"/>
      <c r="GF67" s="257"/>
      <c r="GG67" s="257"/>
      <c r="GH67" s="257"/>
      <c r="GI67" s="257"/>
      <c r="GJ67" s="257"/>
      <c r="GK67" s="257"/>
      <c r="GL67" s="257"/>
      <c r="GM67" s="257"/>
      <c r="GN67" s="257"/>
      <c r="GO67" s="257"/>
      <c r="GP67" s="257"/>
      <c r="GQ67" s="257"/>
      <c r="GR67" s="257"/>
      <c r="GS67" s="257"/>
      <c r="GT67" s="257"/>
      <c r="GU67" s="257"/>
      <c r="GV67" s="257"/>
      <c r="GW67" s="257"/>
      <c r="GX67" s="257"/>
      <c r="GY67" s="257"/>
      <c r="GZ67" s="257"/>
      <c r="HA67" s="257"/>
      <c r="HB67" s="257"/>
      <c r="HC67" s="257"/>
      <c r="HD67" s="257"/>
      <c r="HE67" s="257"/>
      <c r="HF67" s="257"/>
      <c r="HG67" s="257"/>
      <c r="HH67" s="257"/>
      <c r="HI67" s="257"/>
      <c r="HJ67" s="257"/>
      <c r="HK67" s="257"/>
      <c r="HL67" s="257"/>
      <c r="HM67" s="257"/>
      <c r="HN67" s="257"/>
      <c r="HO67" s="257"/>
      <c r="HP67" s="257"/>
      <c r="HQ67" s="257"/>
      <c r="HR67" s="257"/>
      <c r="HS67" s="257"/>
      <c r="HT67" s="257"/>
      <c r="HU67" s="257"/>
      <c r="HV67" s="257"/>
      <c r="HW67" s="257"/>
      <c r="HX67" s="257"/>
      <c r="HY67" s="257"/>
      <c r="HZ67" s="257"/>
      <c r="IA67" s="257"/>
      <c r="IB67" s="257"/>
      <c r="IC67" s="257"/>
      <c r="ID67" s="257"/>
      <c r="IE67" s="257"/>
      <c r="IF67" s="257"/>
      <c r="IG67" s="257"/>
      <c r="IH67" s="257"/>
      <c r="II67" s="257"/>
      <c r="IJ67" s="257"/>
      <c r="IK67" s="257"/>
      <c r="IL67" s="257"/>
      <c r="IM67" s="257"/>
      <c r="IN67" s="257"/>
      <c r="IO67" s="257"/>
      <c r="IP67" s="257"/>
      <c r="IQ67" s="257"/>
      <c r="IR67" s="257"/>
      <c r="IS67" s="257"/>
      <c r="IT67" s="257"/>
      <c r="IU67" s="257"/>
      <c r="IV67" s="257"/>
    </row>
    <row r="68" spans="58:256" x14ac:dyDescent="0.2">
      <c r="BF68" s="257"/>
      <c r="BG68" s="257"/>
      <c r="BH68" s="257"/>
      <c r="BI68" s="257"/>
      <c r="BJ68" s="257"/>
      <c r="BK68" s="257"/>
      <c r="BL68" s="257"/>
      <c r="BM68" s="257"/>
      <c r="BN68" s="257"/>
      <c r="BO68" s="257"/>
      <c r="BP68" s="257"/>
      <c r="BQ68" s="257"/>
      <c r="BR68" s="257"/>
      <c r="BS68" s="257"/>
      <c r="BT68" s="257"/>
      <c r="BU68" s="257"/>
      <c r="BV68" s="257"/>
      <c r="BW68" s="257"/>
      <c r="BX68" s="257"/>
      <c r="BY68" s="257"/>
      <c r="BZ68" s="257"/>
      <c r="CA68" s="257"/>
      <c r="CB68" s="257"/>
      <c r="CC68" s="257"/>
      <c r="CD68" s="257"/>
      <c r="CE68" s="257"/>
      <c r="CF68" s="257"/>
      <c r="CG68" s="257"/>
      <c r="CH68" s="257"/>
      <c r="CI68" s="257"/>
      <c r="CJ68" s="257"/>
      <c r="CK68" s="257"/>
      <c r="CL68" s="257"/>
      <c r="CM68" s="257"/>
      <c r="CN68" s="257"/>
      <c r="CO68" s="257"/>
      <c r="CP68" s="257"/>
      <c r="CQ68" s="257"/>
      <c r="CR68" s="257"/>
      <c r="CS68" s="257"/>
      <c r="CT68" s="257"/>
      <c r="CU68" s="257"/>
      <c r="CV68" s="257"/>
      <c r="CW68" s="257"/>
      <c r="CX68" s="257"/>
      <c r="CY68" s="257"/>
      <c r="CZ68" s="257"/>
      <c r="DA68" s="257"/>
      <c r="DB68" s="257"/>
      <c r="DC68" s="257"/>
      <c r="DD68" s="257"/>
      <c r="DE68" s="257"/>
      <c r="DF68" s="257"/>
      <c r="DG68" s="257"/>
      <c r="DH68" s="257"/>
      <c r="DI68" s="257"/>
      <c r="DJ68" s="257"/>
      <c r="DK68" s="257"/>
      <c r="DL68" s="257"/>
      <c r="DM68" s="257"/>
      <c r="DN68" s="257"/>
      <c r="DO68" s="257"/>
      <c r="DP68" s="257"/>
      <c r="DQ68" s="257"/>
      <c r="DR68" s="257"/>
      <c r="DS68" s="257"/>
      <c r="DT68" s="257"/>
      <c r="DU68" s="257"/>
      <c r="DV68" s="257"/>
      <c r="DW68" s="257"/>
      <c r="DX68" s="257"/>
      <c r="DY68" s="257"/>
      <c r="DZ68" s="257"/>
      <c r="EA68" s="257"/>
      <c r="EB68" s="257"/>
      <c r="EC68" s="257"/>
      <c r="ED68" s="257"/>
      <c r="EE68" s="257"/>
      <c r="EF68" s="257"/>
      <c r="EG68" s="257"/>
      <c r="EH68" s="257"/>
      <c r="EI68" s="257"/>
      <c r="EJ68" s="257"/>
      <c r="EK68" s="257"/>
      <c r="EL68" s="257"/>
      <c r="EM68" s="257"/>
      <c r="EN68" s="257"/>
      <c r="EO68" s="257"/>
      <c r="EP68" s="257"/>
      <c r="EQ68" s="257"/>
      <c r="ER68" s="257"/>
      <c r="ES68" s="257"/>
      <c r="ET68" s="257"/>
      <c r="EU68" s="257"/>
      <c r="EV68" s="257"/>
      <c r="EW68" s="257"/>
      <c r="EX68" s="257"/>
      <c r="EY68" s="257"/>
      <c r="EZ68" s="257"/>
      <c r="FA68" s="257"/>
      <c r="FB68" s="257"/>
      <c r="FC68" s="257"/>
      <c r="FD68" s="257"/>
      <c r="FE68" s="257"/>
      <c r="FF68" s="257"/>
      <c r="FG68" s="257"/>
      <c r="FH68" s="257"/>
      <c r="FI68" s="257"/>
      <c r="FJ68" s="257"/>
      <c r="FK68" s="257"/>
      <c r="FL68" s="257"/>
      <c r="FM68" s="257"/>
      <c r="FN68" s="257"/>
      <c r="FO68" s="257"/>
      <c r="FP68" s="257"/>
      <c r="FQ68" s="257"/>
      <c r="FR68" s="257"/>
      <c r="FS68" s="257"/>
      <c r="FT68" s="257"/>
      <c r="FU68" s="257"/>
      <c r="FV68" s="257"/>
      <c r="FW68" s="257"/>
      <c r="FX68" s="257"/>
      <c r="FY68" s="257"/>
      <c r="FZ68" s="257"/>
      <c r="GA68" s="257"/>
      <c r="GB68" s="257"/>
      <c r="GC68" s="257"/>
      <c r="GD68" s="257"/>
      <c r="GE68" s="257"/>
      <c r="GF68" s="257"/>
      <c r="GG68" s="257"/>
      <c r="GH68" s="257"/>
      <c r="GI68" s="257"/>
      <c r="GJ68" s="257"/>
      <c r="GK68" s="257"/>
      <c r="GL68" s="257"/>
      <c r="GM68" s="257"/>
      <c r="GN68" s="257"/>
      <c r="GO68" s="257"/>
      <c r="GP68" s="257"/>
      <c r="GQ68" s="257"/>
      <c r="GR68" s="257"/>
      <c r="GS68" s="257"/>
      <c r="GT68" s="257"/>
      <c r="GU68" s="257"/>
      <c r="GV68" s="257"/>
      <c r="GW68" s="257"/>
      <c r="GX68" s="257"/>
      <c r="GY68" s="257"/>
      <c r="GZ68" s="257"/>
      <c r="HA68" s="257"/>
      <c r="HB68" s="257"/>
      <c r="HC68" s="257"/>
      <c r="HD68" s="257"/>
      <c r="HE68" s="257"/>
      <c r="HF68" s="257"/>
      <c r="HG68" s="257"/>
      <c r="HH68" s="257"/>
      <c r="HI68" s="257"/>
      <c r="HJ68" s="257"/>
      <c r="HK68" s="257"/>
      <c r="HL68" s="257"/>
      <c r="HM68" s="257"/>
      <c r="HN68" s="257"/>
      <c r="HO68" s="257"/>
      <c r="HP68" s="257"/>
      <c r="HQ68" s="257"/>
      <c r="HR68" s="257"/>
      <c r="HS68" s="257"/>
      <c r="HT68" s="257"/>
      <c r="HU68" s="257"/>
      <c r="HV68" s="257"/>
      <c r="HW68" s="257"/>
      <c r="HX68" s="257"/>
      <c r="HY68" s="257"/>
      <c r="HZ68" s="257"/>
      <c r="IA68" s="257"/>
      <c r="IB68" s="257"/>
      <c r="IC68" s="257"/>
      <c r="ID68" s="257"/>
      <c r="IE68" s="257"/>
      <c r="IF68" s="257"/>
      <c r="IG68" s="257"/>
      <c r="IH68" s="257"/>
      <c r="II68" s="257"/>
      <c r="IJ68" s="257"/>
      <c r="IK68" s="257"/>
      <c r="IL68" s="257"/>
      <c r="IM68" s="257"/>
      <c r="IN68" s="257"/>
      <c r="IO68" s="257"/>
      <c r="IP68" s="257"/>
      <c r="IQ68" s="257"/>
      <c r="IR68" s="257"/>
      <c r="IS68" s="257"/>
      <c r="IT68" s="257"/>
      <c r="IU68" s="257"/>
      <c r="IV68" s="257"/>
    </row>
  </sheetData>
  <sheetProtection password="D2DC" sheet="1"/>
  <mergeCells count="5">
    <mergeCell ref="F1:F2"/>
    <mergeCell ref="AR1:AY2"/>
    <mergeCell ref="E6:E55"/>
    <mergeCell ref="BH6:BH55"/>
    <mergeCell ref="G56:I56"/>
  </mergeCells>
  <pageMargins left="0.98425196850393704" right="0.98425196850393704" top="0.74803149606299213" bottom="0.55118110236220474" header="0.31496062992125984" footer="0.31496062992125984"/>
  <pageSetup paperSize="9" scale="74" pageOrder="overThenDown" orientation="portrait" r:id="rId1"/>
  <headerFooter>
    <oddHeader>&amp;L&amp;"Arial,Fett"&amp;K01+039Angebot Wasserwirtschaft (Planung + Örtliche Bauaufsicht)&amp;"Arial,Standard"
nach VM.ED.2014&amp;R&amp;"Arial,Standard"&amp;K01+039Version 1
Stand: 12.02.2020</oddHeader>
    <oddFooter>&amp;L&amp;"Arial,Fett"&amp;K01+046LM.VM.2014&amp;"Arial,Standard"  |  Wasserwirtschaft  |  &amp;A | Angebotsformular&amp;R&amp;"Arial,Standard"&amp;K01+046&amp;P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98425196850393704" right="0.98425196850393704" top="0.74803149606299213" bottom="0.55118110236220474" header="0.31496062992125984" footer="0.31496062992125984"/>
  <pageSetup paperSize="9" scale="74" pageOrder="overThenDown" orientation="portrait" r:id="rId1"/>
  <headerFooter>
    <oddHeader>&amp;L&amp;"Arial,Fett"&amp;K01+039Angebot Wasserwirtschaft (Planung + Örtliche Bauaufsicht)&amp;"Arial,Standard"
nach VM.ED.2014&amp;R&amp;"Arial,Standard"&amp;K01+039Version 1
Stand: 12.02.2020</oddHeader>
    <oddFooter>&amp;L&amp;"Arial,Fett"&amp;K01+046LM.VM.2014&amp;"Arial,Standard"  |  Wasserwirtschaft  |  &amp;A | Angebotsformular&amp;R&amp;"Arial,Standard"&amp;K01+046&amp;P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/>
  <dimension ref="A1:N100"/>
  <sheetViews>
    <sheetView showGridLines="0" topLeftCell="A5" zoomScaleNormal="100" zoomScaleSheetLayoutView="100" workbookViewId="0">
      <selection activeCell="D34" sqref="D34:E34"/>
    </sheetView>
  </sheetViews>
  <sheetFormatPr baseColWidth="10" defaultColWidth="11.5703125" defaultRowHeight="12" x14ac:dyDescent="0.2"/>
  <cols>
    <col min="1" max="1" width="1.5703125" style="1" customWidth="1"/>
    <col min="2" max="2" width="3.140625" style="6" customWidth="1"/>
    <col min="3" max="3" width="4" style="6" customWidth="1"/>
    <col min="4" max="4" width="34.42578125" style="1" customWidth="1"/>
    <col min="5" max="5" width="8.7109375" style="1" customWidth="1"/>
    <col min="6" max="6" width="6.7109375" style="1" customWidth="1"/>
    <col min="7" max="7" width="15.7109375" style="1" customWidth="1"/>
    <col min="8" max="8" width="11.7109375" style="1" customWidth="1"/>
    <col min="9" max="9" width="7.7109375" style="7" customWidth="1" collapsed="1"/>
    <col min="10" max="10" width="15.7109375" style="8" customWidth="1"/>
    <col min="11" max="11" width="0.7109375" style="8" customWidth="1"/>
    <col min="12" max="16384" width="11.5703125" style="1"/>
  </cols>
  <sheetData>
    <row r="1" spans="1:11" s="33" customFormat="1" ht="35.1" customHeight="1" x14ac:dyDescent="0.2">
      <c r="A1" s="78"/>
      <c r="C1" s="6"/>
      <c r="G1" s="34"/>
      <c r="H1" s="34"/>
      <c r="I1" s="162"/>
      <c r="J1" s="342" t="s">
        <v>149</v>
      </c>
      <c r="K1" s="38"/>
    </row>
    <row r="2" spans="1:11" s="9" customFormat="1" ht="6" customHeight="1" x14ac:dyDescent="0.25">
      <c r="A2" s="59"/>
      <c r="B2" s="59"/>
      <c r="C2" s="59"/>
      <c r="D2" s="59"/>
      <c r="E2" s="59"/>
      <c r="F2" s="59"/>
      <c r="G2" s="59"/>
      <c r="H2" s="59"/>
      <c r="I2" s="59"/>
      <c r="J2" s="60"/>
      <c r="K2" s="2"/>
    </row>
    <row r="3" spans="1:11" s="9" customFormat="1" ht="12.95" customHeight="1" x14ac:dyDescent="0.25">
      <c r="F3" s="56" t="s">
        <v>30</v>
      </c>
      <c r="G3" s="27" t="s">
        <v>27</v>
      </c>
      <c r="H3" s="27"/>
      <c r="I3" s="11" t="s">
        <v>15</v>
      </c>
      <c r="J3" s="64" t="s">
        <v>28</v>
      </c>
      <c r="K3" s="27"/>
    </row>
    <row r="4" spans="1:11" s="9" customFormat="1" ht="6" customHeight="1" x14ac:dyDescent="0.25">
      <c r="G4" s="55"/>
      <c r="J4" s="2"/>
      <c r="K4" s="2"/>
    </row>
    <row r="5" spans="1:11" s="10" customFormat="1" ht="12.75" customHeight="1" x14ac:dyDescent="0.2">
      <c r="A5" s="347">
        <v>1</v>
      </c>
      <c r="B5" s="347"/>
      <c r="C5" s="61"/>
      <c r="D5" s="62" t="s">
        <v>0</v>
      </c>
      <c r="E5" s="62"/>
      <c r="F5" s="126">
        <f>G5/$G$23</f>
        <v>0</v>
      </c>
      <c r="G5" s="148">
        <v>0</v>
      </c>
      <c r="H5" s="58"/>
      <c r="I5" s="75">
        <v>0</v>
      </c>
      <c r="J5" s="88">
        <f>G5*I5</f>
        <v>0</v>
      </c>
      <c r="K5" s="30"/>
    </row>
    <row r="6" spans="1:11" ht="6.95" customHeight="1" x14ac:dyDescent="0.2">
      <c r="B6" s="3"/>
      <c r="C6" s="5"/>
      <c r="F6" s="127"/>
      <c r="G6" s="87"/>
      <c r="I6" s="63"/>
      <c r="J6" s="87"/>
      <c r="K6" s="39"/>
    </row>
    <row r="7" spans="1:11" s="10" customFormat="1" ht="12.95" customHeight="1" x14ac:dyDescent="0.2">
      <c r="A7" s="347">
        <v>2</v>
      </c>
      <c r="B7" s="347"/>
      <c r="C7" s="61"/>
      <c r="D7" s="62" t="s">
        <v>1</v>
      </c>
      <c r="E7" s="62"/>
      <c r="F7" s="126">
        <f>G7/$G$23</f>
        <v>0.41199999999999998</v>
      </c>
      <c r="G7" s="148">
        <v>900000</v>
      </c>
      <c r="H7" s="58"/>
      <c r="I7" s="76">
        <v>1</v>
      </c>
      <c r="J7" s="88">
        <f>G7*I7</f>
        <v>900000</v>
      </c>
      <c r="K7" s="30"/>
    </row>
    <row r="8" spans="1:11" ht="6.95" customHeight="1" x14ac:dyDescent="0.2">
      <c r="F8" s="127"/>
      <c r="G8" s="86"/>
      <c r="I8" s="63"/>
      <c r="J8" s="86"/>
      <c r="K8" s="30"/>
    </row>
    <row r="9" spans="1:11" s="9" customFormat="1" ht="12.95" customHeight="1" x14ac:dyDescent="0.2">
      <c r="A9" s="347">
        <v>3</v>
      </c>
      <c r="B9" s="347"/>
      <c r="C9" s="61"/>
      <c r="D9" s="62" t="s">
        <v>6</v>
      </c>
      <c r="E9" s="62"/>
      <c r="F9" s="126">
        <f>G9/$G$23</f>
        <v>0.13700000000000001</v>
      </c>
      <c r="G9" s="148">
        <v>300000</v>
      </c>
      <c r="H9" s="58"/>
      <c r="I9" s="76">
        <v>0.4</v>
      </c>
      <c r="J9" s="88">
        <f>G9*I9</f>
        <v>120000</v>
      </c>
      <c r="K9" s="30"/>
    </row>
    <row r="10" spans="1:11" ht="6.95" customHeight="1" x14ac:dyDescent="0.2">
      <c r="F10" s="127"/>
      <c r="G10" s="86"/>
      <c r="I10" s="77"/>
      <c r="J10" s="86"/>
      <c r="K10" s="343"/>
    </row>
    <row r="11" spans="1:11" s="9" customFormat="1" ht="12.75" customHeight="1" x14ac:dyDescent="0.2">
      <c r="A11" s="347">
        <v>4</v>
      </c>
      <c r="B11" s="347"/>
      <c r="C11" s="61"/>
      <c r="D11" s="62" t="s">
        <v>2</v>
      </c>
      <c r="E11" s="62"/>
      <c r="F11" s="126">
        <f>G11/$G$23</f>
        <v>0.22900000000000001</v>
      </c>
      <c r="G11" s="148">
        <v>500000</v>
      </c>
      <c r="H11" s="58"/>
      <c r="I11" s="76">
        <v>0</v>
      </c>
      <c r="J11" s="88">
        <f>G11*I11</f>
        <v>0</v>
      </c>
      <c r="K11" s="30"/>
    </row>
    <row r="12" spans="1:11" ht="6.95" customHeight="1" x14ac:dyDescent="0.2">
      <c r="B12" s="3"/>
      <c r="C12" s="5"/>
      <c r="F12" s="127"/>
      <c r="G12" s="86"/>
      <c r="I12" s="63"/>
      <c r="J12" s="86"/>
      <c r="K12" s="29"/>
    </row>
    <row r="13" spans="1:11" s="10" customFormat="1" ht="12.95" customHeight="1" x14ac:dyDescent="0.2">
      <c r="A13" s="347">
        <v>5</v>
      </c>
      <c r="B13" s="347"/>
      <c r="C13" s="61"/>
      <c r="D13" s="62" t="s">
        <v>7</v>
      </c>
      <c r="E13" s="62"/>
      <c r="F13" s="126">
        <f>G13/$G$23</f>
        <v>4.5999999999999999E-2</v>
      </c>
      <c r="G13" s="148">
        <v>100000</v>
      </c>
      <c r="H13" s="58"/>
      <c r="I13" s="76">
        <v>0</v>
      </c>
      <c r="J13" s="88">
        <f>G13*I13</f>
        <v>0</v>
      </c>
      <c r="K13" s="30"/>
    </row>
    <row r="14" spans="1:11" ht="6.95" customHeight="1" x14ac:dyDescent="0.2">
      <c r="F14" s="127"/>
      <c r="G14" s="86"/>
      <c r="I14" s="63"/>
      <c r="J14" s="86"/>
      <c r="K14" s="30"/>
    </row>
    <row r="15" spans="1:11" s="9" customFormat="1" ht="12.95" customHeight="1" x14ac:dyDescent="0.2">
      <c r="A15" s="347">
        <v>6</v>
      </c>
      <c r="B15" s="347"/>
      <c r="C15" s="61"/>
      <c r="D15" s="62" t="s">
        <v>3</v>
      </c>
      <c r="E15" s="62"/>
      <c r="F15" s="126">
        <f>G15/$G$23</f>
        <v>9.0999999999999998E-2</v>
      </c>
      <c r="G15" s="148">
        <v>200000</v>
      </c>
      <c r="H15" s="58"/>
      <c r="I15" s="76">
        <v>0</v>
      </c>
      <c r="J15" s="88">
        <f>G15*I15</f>
        <v>0</v>
      </c>
      <c r="K15" s="30"/>
    </row>
    <row r="16" spans="1:11" ht="6.95" customHeight="1" x14ac:dyDescent="0.2">
      <c r="B16" s="12"/>
      <c r="C16" s="4"/>
      <c r="F16" s="128"/>
      <c r="G16" s="86"/>
      <c r="I16" s="63"/>
      <c r="J16" s="86"/>
      <c r="K16" s="30"/>
    </row>
    <row r="17" spans="1:11" s="10" customFormat="1" ht="12.95" customHeight="1" x14ac:dyDescent="0.2">
      <c r="A17" s="347">
        <v>7</v>
      </c>
      <c r="B17" s="347"/>
      <c r="C17" s="61"/>
      <c r="D17" s="62" t="s">
        <v>35</v>
      </c>
      <c r="E17" s="62"/>
      <c r="F17" s="126">
        <f>G17/$G$23</f>
        <v>0</v>
      </c>
      <c r="G17" s="148"/>
      <c r="H17" s="58"/>
      <c r="I17" s="76">
        <v>0</v>
      </c>
      <c r="J17" s="88">
        <f>G17*I17</f>
        <v>0</v>
      </c>
      <c r="K17" s="30"/>
    </row>
    <row r="18" spans="1:11" ht="6.95" customHeight="1" x14ac:dyDescent="0.2">
      <c r="F18" s="128"/>
      <c r="G18" s="86"/>
      <c r="I18" s="63"/>
      <c r="J18" s="86"/>
      <c r="K18" s="30"/>
    </row>
    <row r="19" spans="1:11" s="10" customFormat="1" ht="12.95" customHeight="1" x14ac:dyDescent="0.2">
      <c r="A19" s="347">
        <v>8</v>
      </c>
      <c r="B19" s="347"/>
      <c r="C19" s="61"/>
      <c r="D19" s="62" t="s">
        <v>34</v>
      </c>
      <c r="E19" s="62"/>
      <c r="F19" s="126">
        <f>G19/$G$23</f>
        <v>1.6E-2</v>
      </c>
      <c r="G19" s="148">
        <v>36000</v>
      </c>
      <c r="H19" s="58"/>
      <c r="I19" s="76">
        <v>0</v>
      </c>
      <c r="J19" s="88">
        <f>G19*I19</f>
        <v>0</v>
      </c>
      <c r="K19" s="30"/>
    </row>
    <row r="20" spans="1:11" ht="6.95" customHeight="1" x14ac:dyDescent="0.2">
      <c r="F20" s="128"/>
      <c r="G20" s="86"/>
      <c r="I20" s="77"/>
      <c r="J20" s="86"/>
      <c r="K20" s="343"/>
    </row>
    <row r="21" spans="1:11" s="10" customFormat="1" ht="12.95" customHeight="1" x14ac:dyDescent="0.2">
      <c r="A21" s="347">
        <v>9</v>
      </c>
      <c r="B21" s="347"/>
      <c r="C21" s="61"/>
      <c r="D21" s="62" t="s">
        <v>8</v>
      </c>
      <c r="E21" s="62"/>
      <c r="F21" s="126">
        <f>G21/$G$23</f>
        <v>6.9000000000000006E-2</v>
      </c>
      <c r="G21" s="148">
        <v>150000</v>
      </c>
      <c r="H21" s="58"/>
      <c r="I21" s="76">
        <v>0.03</v>
      </c>
      <c r="J21" s="88">
        <f>G21*I21</f>
        <v>4500</v>
      </c>
      <c r="K21" s="30"/>
    </row>
    <row r="22" spans="1:11" ht="12" customHeight="1" x14ac:dyDescent="0.2">
      <c r="B22" s="12"/>
      <c r="C22" s="4"/>
      <c r="F22" s="28"/>
      <c r="I22" s="1"/>
      <c r="J22" s="1"/>
      <c r="K22" s="1"/>
    </row>
    <row r="23" spans="1:11" ht="12.95" customHeight="1" x14ac:dyDescent="0.25">
      <c r="A23" s="135" t="s">
        <v>10</v>
      </c>
      <c r="B23" s="136"/>
      <c r="C23" s="136"/>
      <c r="D23" s="136"/>
      <c r="E23" s="52"/>
      <c r="F23" s="57">
        <f>SUM(F5:F21)</f>
        <v>1</v>
      </c>
      <c r="G23" s="65">
        <f>SUBTOTAL(9,G5:G21)</f>
        <v>2186000</v>
      </c>
      <c r="H23" s="53"/>
      <c r="I23" s="111"/>
      <c r="J23" s="20"/>
      <c r="K23" s="20"/>
    </row>
    <row r="24" spans="1:11" ht="6" customHeight="1" x14ac:dyDescent="0.25">
      <c r="B24" s="155"/>
      <c r="F24" s="28"/>
      <c r="K24" s="1"/>
    </row>
    <row r="25" spans="1:11" s="9" customFormat="1" ht="12.95" customHeight="1" x14ac:dyDescent="0.2">
      <c r="A25" s="347"/>
      <c r="B25" s="347"/>
      <c r="C25" s="61" t="s">
        <v>37</v>
      </c>
      <c r="D25" s="62"/>
      <c r="E25" s="156"/>
      <c r="F25" s="126"/>
      <c r="G25" s="157">
        <v>0</v>
      </c>
      <c r="H25" s="58"/>
      <c r="I25" s="76">
        <v>1</v>
      </c>
      <c r="J25" s="88">
        <f>G25*I25</f>
        <v>0</v>
      </c>
    </row>
    <row r="26" spans="1:11" ht="6" customHeight="1" x14ac:dyDescent="0.2">
      <c r="F26" s="28"/>
    </row>
    <row r="27" spans="1:11" s="13" customFormat="1" ht="12.95" customHeight="1" x14ac:dyDescent="0.3">
      <c r="A27" s="137" t="s">
        <v>16</v>
      </c>
      <c r="B27" s="138"/>
      <c r="C27" s="138"/>
      <c r="D27" s="138"/>
      <c r="E27" s="125"/>
      <c r="F27" s="125"/>
      <c r="G27" s="125"/>
      <c r="H27" s="125"/>
      <c r="I27" s="124"/>
      <c r="J27" s="123">
        <f>SUM(J5:J25)</f>
        <v>1024500</v>
      </c>
      <c r="K27" s="40"/>
    </row>
    <row r="28" spans="1:11" s="14" customFormat="1" ht="12.95" customHeight="1" x14ac:dyDescent="0.25">
      <c r="B28" s="15"/>
      <c r="C28" s="15"/>
      <c r="I28" s="89"/>
      <c r="J28" s="89"/>
      <c r="K28" s="89"/>
    </row>
    <row r="29" spans="1:11" ht="12.75" customHeight="1" x14ac:dyDescent="0.2">
      <c r="A29" s="90" t="s">
        <v>113</v>
      </c>
      <c r="B29" s="90"/>
      <c r="C29" s="90"/>
      <c r="D29" s="91"/>
      <c r="E29" s="91"/>
      <c r="F29" s="91"/>
      <c r="G29" s="91"/>
      <c r="H29" s="91"/>
      <c r="I29" s="90"/>
      <c r="J29" s="151"/>
      <c r="K29" s="93"/>
    </row>
    <row r="30" spans="1:11" ht="6.75" customHeight="1" x14ac:dyDescent="0.2">
      <c r="A30" s="92"/>
      <c r="B30" s="92"/>
      <c r="C30" s="92"/>
      <c r="D30" s="92"/>
      <c r="E30" s="92"/>
      <c r="F30" s="92"/>
      <c r="G30" s="92"/>
      <c r="H30" s="92"/>
      <c r="J30" s="112"/>
    </row>
    <row r="31" spans="1:11" ht="12.75" customHeight="1" x14ac:dyDescent="0.2">
      <c r="A31" s="93" t="s">
        <v>31</v>
      </c>
      <c r="B31" s="92"/>
      <c r="C31" s="92"/>
      <c r="D31" s="92"/>
      <c r="E31" s="92"/>
      <c r="F31" s="92"/>
      <c r="G31" s="92"/>
      <c r="H31" s="92"/>
      <c r="J31" s="112"/>
    </row>
    <row r="32" spans="1:11" ht="12.75" customHeight="1" x14ac:dyDescent="0.2">
      <c r="A32" s="16"/>
      <c r="B32" s="16"/>
      <c r="C32" s="16"/>
      <c r="G32" s="94" t="s">
        <v>5</v>
      </c>
      <c r="H32" s="95" t="s">
        <v>4</v>
      </c>
      <c r="J32" s="152"/>
      <c r="K32" s="35"/>
    </row>
    <row r="33" spans="1:11" ht="12.75" customHeight="1" x14ac:dyDescent="0.2">
      <c r="B33" s="17" t="s">
        <v>41</v>
      </c>
      <c r="C33" s="36"/>
      <c r="D33" s="31"/>
      <c r="E33" s="31"/>
      <c r="F33" s="31"/>
      <c r="G33" s="338">
        <f>SUBTOTAL(9,G34:G37)</f>
        <v>39</v>
      </c>
      <c r="H33" s="96" t="s">
        <v>121</v>
      </c>
      <c r="J33" s="152"/>
      <c r="K33" s="35"/>
    </row>
    <row r="34" spans="1:11" ht="12.75" customHeight="1" x14ac:dyDescent="0.2">
      <c r="B34" s="17"/>
      <c r="C34" s="175" t="s">
        <v>84</v>
      </c>
      <c r="D34" s="358" t="s">
        <v>55</v>
      </c>
      <c r="E34" s="358"/>
      <c r="F34" s="31"/>
      <c r="G34" s="338">
        <f>VLOOKUP(D34,'Basisdaten für dropdown'!$A$18:$B$22,2,FALSE)</f>
        <v>35</v>
      </c>
      <c r="H34" s="97"/>
      <c r="I34" s="350" t="s">
        <v>141</v>
      </c>
      <c r="J34" s="350"/>
      <c r="K34" s="35"/>
    </row>
    <row r="35" spans="1:11" ht="12.75" customHeight="1" x14ac:dyDescent="0.2">
      <c r="B35" s="17"/>
      <c r="C35" s="175" t="s">
        <v>81</v>
      </c>
      <c r="D35" s="175"/>
      <c r="E35" s="175"/>
      <c r="F35" s="31"/>
      <c r="G35" s="82">
        <v>1</v>
      </c>
      <c r="H35" s="174" t="s">
        <v>40</v>
      </c>
      <c r="I35" s="339"/>
      <c r="J35" s="340"/>
      <c r="K35" s="35"/>
    </row>
    <row r="36" spans="1:11" ht="12.75" customHeight="1" x14ac:dyDescent="0.2">
      <c r="B36" s="17"/>
      <c r="C36" s="175" t="s">
        <v>82</v>
      </c>
      <c r="D36" s="175"/>
      <c r="E36" s="175"/>
      <c r="F36" s="31"/>
      <c r="G36" s="82">
        <v>2</v>
      </c>
      <c r="H36" s="174" t="s">
        <v>40</v>
      </c>
      <c r="I36" s="339"/>
      <c r="J36" s="340"/>
      <c r="K36" s="35"/>
    </row>
    <row r="37" spans="1:11" ht="12.75" customHeight="1" x14ac:dyDescent="0.2">
      <c r="B37" s="179"/>
      <c r="C37" s="180" t="s">
        <v>83</v>
      </c>
      <c r="D37" s="180"/>
      <c r="E37" s="180"/>
      <c r="F37" s="181"/>
      <c r="G37" s="182">
        <v>1</v>
      </c>
      <c r="H37" s="183" t="s">
        <v>40</v>
      </c>
      <c r="I37" s="339"/>
      <c r="J37" s="340"/>
      <c r="K37" s="35"/>
    </row>
    <row r="38" spans="1:11" ht="12.75" customHeight="1" x14ac:dyDescent="0.2">
      <c r="B38" s="17" t="s">
        <v>24</v>
      </c>
      <c r="C38" s="36"/>
      <c r="D38" s="31"/>
      <c r="E38" s="31"/>
      <c r="F38" s="31"/>
      <c r="G38" s="82">
        <v>1</v>
      </c>
      <c r="H38" s="96" t="s">
        <v>40</v>
      </c>
      <c r="I38" s="339"/>
      <c r="J38" s="340"/>
      <c r="K38" s="35"/>
    </row>
    <row r="39" spans="1:11" ht="12.75" customHeight="1" x14ac:dyDescent="0.2">
      <c r="B39" s="18" t="s">
        <v>25</v>
      </c>
      <c r="C39" s="37"/>
      <c r="D39" s="32"/>
      <c r="E39" s="32"/>
      <c r="F39" s="32"/>
      <c r="G39" s="83">
        <v>2</v>
      </c>
      <c r="H39" s="97" t="s">
        <v>40</v>
      </c>
      <c r="I39" s="339"/>
      <c r="J39" s="340"/>
      <c r="K39" s="35"/>
    </row>
    <row r="40" spans="1:11" ht="12.75" customHeight="1" x14ac:dyDescent="0.2">
      <c r="B40" s="18" t="s">
        <v>26</v>
      </c>
      <c r="C40" s="32"/>
      <c r="D40" s="32"/>
      <c r="E40" s="32"/>
      <c r="F40" s="32"/>
      <c r="G40" s="83">
        <v>1</v>
      </c>
      <c r="H40" s="97" t="s">
        <v>40</v>
      </c>
      <c r="I40" s="339"/>
      <c r="J40" s="340"/>
      <c r="K40" s="35"/>
    </row>
    <row r="41" spans="1:11" ht="4.5" customHeight="1" x14ac:dyDescent="0.2">
      <c r="A41" s="16"/>
      <c r="B41" s="16"/>
      <c r="C41" s="16"/>
      <c r="G41" s="98"/>
      <c r="H41" s="98"/>
      <c r="J41" s="152"/>
      <c r="K41" s="35"/>
    </row>
    <row r="42" spans="1:11" ht="12.75" customHeight="1" x14ac:dyDescent="0.2">
      <c r="B42" s="16" t="s">
        <v>13</v>
      </c>
      <c r="C42" s="1"/>
      <c r="D42" s="99"/>
      <c r="E42" s="100"/>
      <c r="F42" s="100"/>
      <c r="G42" s="84"/>
      <c r="H42" s="100"/>
      <c r="J42" s="152"/>
      <c r="K42" s="1"/>
    </row>
    <row r="43" spans="1:11" ht="4.5" customHeight="1" x14ac:dyDescent="0.2">
      <c r="A43" s="16"/>
      <c r="B43" s="16"/>
      <c r="C43" s="1"/>
      <c r="D43" s="100"/>
      <c r="E43" s="100"/>
      <c r="F43" s="100"/>
      <c r="G43" s="100"/>
      <c r="H43" s="100"/>
      <c r="J43" s="152"/>
      <c r="K43" s="1"/>
    </row>
    <row r="44" spans="1:11" ht="15.75" x14ac:dyDescent="0.2">
      <c r="B44" s="16" t="s">
        <v>23</v>
      </c>
      <c r="C44" s="1"/>
      <c r="D44" s="99"/>
      <c r="E44" s="100"/>
      <c r="F44" s="100"/>
      <c r="G44" s="101">
        <f>SUBTOTAL(9,G33:G42)</f>
        <v>43</v>
      </c>
      <c r="H44" s="100"/>
      <c r="J44" s="152"/>
      <c r="K44" s="1"/>
    </row>
    <row r="45" spans="1:11" ht="12.95" customHeight="1" x14ac:dyDescent="0.2">
      <c r="B45" s="16"/>
      <c r="C45" s="1"/>
      <c r="D45" s="100"/>
      <c r="E45" s="100"/>
      <c r="F45" s="100"/>
      <c r="G45" s="100"/>
      <c r="H45" s="100"/>
      <c r="J45" s="152"/>
      <c r="K45" s="1"/>
    </row>
    <row r="46" spans="1:11" ht="12.95" customHeight="1" x14ac:dyDescent="0.2">
      <c r="A46" s="93" t="s">
        <v>14</v>
      </c>
      <c r="B46" s="93"/>
      <c r="C46" s="92"/>
      <c r="D46" s="92"/>
      <c r="E46" s="92"/>
      <c r="F46" s="92"/>
      <c r="G46" s="92"/>
      <c r="H46" s="92"/>
      <c r="I46" s="150"/>
      <c r="J46" s="1"/>
    </row>
    <row r="47" spans="1:11" ht="4.5" customHeight="1" x14ac:dyDescent="0.2">
      <c r="A47" s="93"/>
      <c r="B47" s="93"/>
      <c r="C47" s="93"/>
      <c r="D47" s="93"/>
      <c r="J47" s="1"/>
    </row>
    <row r="48" spans="1:11" ht="12.75" customHeight="1" x14ac:dyDescent="0.2">
      <c r="A48" s="102" t="s">
        <v>9</v>
      </c>
      <c r="B48" s="102"/>
      <c r="C48" s="1"/>
      <c r="G48" s="122">
        <f>J27</f>
        <v>1024500</v>
      </c>
      <c r="I48" s="348" t="str">
        <f>IF(G48&lt;500000,"! gemäß Ermittlung der Vergütung [ARA-Kläranlagen] (3): Wenn die Bemessungsgrundlage niedriger ist als 500.000 €, sollte der Ermittlungsweg über Abschätzung des Büro- / Personalaufwandes gewählt werden","")</f>
        <v/>
      </c>
      <c r="J48" s="348"/>
    </row>
    <row r="49" spans="1:14" ht="4.5" customHeight="1" x14ac:dyDescent="0.2">
      <c r="B49" s="1"/>
      <c r="C49" s="1"/>
      <c r="F49" s="81"/>
      <c r="G49" s="26"/>
      <c r="H49" s="85"/>
      <c r="I49" s="348"/>
      <c r="J49" s="348"/>
      <c r="L49" s="16"/>
      <c r="M49" s="16"/>
      <c r="N49" s="16"/>
    </row>
    <row r="50" spans="1:14" ht="13.5" customHeight="1" x14ac:dyDescent="0.3">
      <c r="A50" s="145" t="s">
        <v>139</v>
      </c>
      <c r="B50" s="21"/>
      <c r="C50" s="21"/>
      <c r="D50" s="21"/>
      <c r="E50" s="21"/>
      <c r="F50" s="21"/>
      <c r="G50" s="337">
        <f>IF(G44&lt;15,0,VLOOKUP(G44,'Tabelle ARA Kläranlagen'!A4:B54,2,FALSE))</f>
        <v>1.224</v>
      </c>
      <c r="H50" s="85"/>
      <c r="I50" s="348"/>
      <c r="J50" s="348"/>
    </row>
    <row r="51" spans="1:14" ht="4.5" customHeight="1" x14ac:dyDescent="0.2">
      <c r="B51" s="1"/>
      <c r="C51" s="1"/>
      <c r="F51" s="81"/>
      <c r="G51" s="26"/>
      <c r="H51" s="85"/>
      <c r="I51" s="348"/>
      <c r="J51" s="348"/>
      <c r="L51" s="16"/>
      <c r="M51" s="16"/>
      <c r="N51" s="16"/>
    </row>
    <row r="52" spans="1:14" ht="15" customHeight="1" x14ac:dyDescent="0.3">
      <c r="A52" s="29" t="s">
        <v>122</v>
      </c>
      <c r="B52" s="1"/>
      <c r="C52" s="1"/>
      <c r="G52" s="149">
        <f>IF(G48="","",78.83597*G48^(-0.14504)*G50/100)</f>
        <v>0.12964100000000001</v>
      </c>
      <c r="H52" s="144" t="s">
        <v>33</v>
      </c>
      <c r="I52" s="348"/>
      <c r="J52" s="348"/>
      <c r="L52" s="21"/>
      <c r="M52" s="21"/>
      <c r="N52" s="21"/>
    </row>
    <row r="53" spans="1:14" ht="8.1" customHeight="1" x14ac:dyDescent="0.2">
      <c r="A53" s="16"/>
      <c r="B53" s="16"/>
      <c r="C53" s="16"/>
      <c r="G53" s="103"/>
      <c r="H53" s="103"/>
      <c r="I53" s="348"/>
      <c r="J53" s="348"/>
    </row>
    <row r="54" spans="1:14" ht="15" customHeight="1" x14ac:dyDescent="0.3">
      <c r="A54" s="19" t="s">
        <v>111</v>
      </c>
      <c r="B54" s="17"/>
      <c r="C54" s="17"/>
      <c r="D54" s="104"/>
      <c r="E54" s="104"/>
      <c r="F54" s="104"/>
      <c r="G54" s="105"/>
      <c r="H54" s="153">
        <f>ROUND(G48*G52,2)</f>
        <v>132817</v>
      </c>
      <c r="I54" s="348"/>
      <c r="J54" s="348"/>
    </row>
    <row r="55" spans="1:14" ht="15" customHeight="1" x14ac:dyDescent="0.2">
      <c r="A55" s="21"/>
      <c r="B55" s="16"/>
      <c r="C55" s="16"/>
      <c r="D55" s="92"/>
      <c r="E55" s="92"/>
      <c r="F55" s="92"/>
      <c r="G55" s="106"/>
      <c r="H55" s="106"/>
      <c r="I55" s="348"/>
      <c r="J55" s="348"/>
    </row>
    <row r="56" spans="1:14" ht="12.95" customHeight="1" x14ac:dyDescent="0.2">
      <c r="A56" s="21"/>
      <c r="B56" s="16"/>
      <c r="C56" s="16"/>
      <c r="D56" s="92"/>
      <c r="E56" s="161" t="s">
        <v>38</v>
      </c>
      <c r="G56" s="160" t="s">
        <v>5</v>
      </c>
      <c r="H56" s="106"/>
      <c r="I56" s="348"/>
      <c r="J56" s="348"/>
    </row>
    <row r="57" spans="1:14" ht="12.75" customHeight="1" x14ac:dyDescent="0.25">
      <c r="A57" s="92" t="s">
        <v>146</v>
      </c>
      <c r="B57" s="92"/>
      <c r="C57" s="107"/>
      <c r="E57" s="158">
        <v>0.02</v>
      </c>
      <c r="F57" s="108"/>
      <c r="G57" s="129">
        <v>0.02</v>
      </c>
      <c r="H57" s="112">
        <f>$H$54*G57</f>
        <v>2656</v>
      </c>
      <c r="J57"/>
    </row>
    <row r="58" spans="1:14" ht="12.75" customHeight="1" x14ac:dyDescent="0.25">
      <c r="A58" s="92" t="s">
        <v>17</v>
      </c>
      <c r="B58" s="92"/>
      <c r="C58" s="107"/>
      <c r="E58" s="158">
        <v>0.11</v>
      </c>
      <c r="F58" s="108"/>
      <c r="G58" s="130">
        <v>0.11</v>
      </c>
      <c r="H58" s="112">
        <f t="shared" ref="H58:H66" si="0">$H$54*G58</f>
        <v>14610</v>
      </c>
      <c r="J58"/>
    </row>
    <row r="59" spans="1:14" ht="12.75" customHeight="1" x14ac:dyDescent="0.25">
      <c r="A59" s="92" t="s">
        <v>18</v>
      </c>
      <c r="B59" s="92"/>
      <c r="C59" s="107"/>
      <c r="E59" s="158">
        <v>0.15</v>
      </c>
      <c r="F59" s="108"/>
      <c r="G59" s="130">
        <v>0.15</v>
      </c>
      <c r="H59" s="112">
        <f t="shared" si="0"/>
        <v>19923</v>
      </c>
      <c r="J59"/>
    </row>
    <row r="60" spans="1:14" ht="12.75" customHeight="1" x14ac:dyDescent="0.25">
      <c r="A60" s="92" t="s">
        <v>19</v>
      </c>
      <c r="B60" s="92"/>
      <c r="C60" s="107"/>
      <c r="E60" s="158">
        <v>0.06</v>
      </c>
      <c r="F60" s="108"/>
      <c r="G60" s="130">
        <v>0.06</v>
      </c>
      <c r="H60" s="112">
        <f t="shared" si="0"/>
        <v>7969</v>
      </c>
      <c r="J60"/>
    </row>
    <row r="61" spans="1:14" ht="12.75" customHeight="1" x14ac:dyDescent="0.25">
      <c r="A61" s="92" t="s">
        <v>20</v>
      </c>
      <c r="B61" s="92"/>
      <c r="C61" s="107"/>
      <c r="E61" s="158">
        <v>0.17</v>
      </c>
      <c r="F61" s="108"/>
      <c r="G61" s="130">
        <v>0.17</v>
      </c>
      <c r="H61" s="112">
        <f t="shared" si="0"/>
        <v>22579</v>
      </c>
      <c r="J61"/>
    </row>
    <row r="62" spans="1:14" ht="12.75" customHeight="1" x14ac:dyDescent="0.25">
      <c r="A62" s="92" t="s">
        <v>21</v>
      </c>
      <c r="B62" s="92"/>
      <c r="C62" s="107"/>
      <c r="E62" s="158">
        <v>0.08</v>
      </c>
      <c r="F62" s="108"/>
      <c r="G62" s="130">
        <v>0.08</v>
      </c>
      <c r="H62" s="112">
        <f t="shared" si="0"/>
        <v>10625</v>
      </c>
      <c r="J62"/>
    </row>
    <row r="63" spans="1:14" ht="12.75" customHeight="1" x14ac:dyDescent="0.25">
      <c r="A63" s="92" t="s">
        <v>142</v>
      </c>
      <c r="B63" s="92"/>
      <c r="C63" s="107"/>
      <c r="E63" s="158">
        <v>0.03</v>
      </c>
      <c r="F63" s="108"/>
      <c r="G63" s="130">
        <v>0.03</v>
      </c>
      <c r="H63" s="112">
        <f t="shared" ref="H63" si="1">$H$54*G63</f>
        <v>3985</v>
      </c>
      <c r="J63"/>
    </row>
    <row r="64" spans="1:14" ht="12.75" customHeight="1" x14ac:dyDescent="0.25">
      <c r="A64" s="92" t="s">
        <v>143</v>
      </c>
      <c r="B64" s="92"/>
      <c r="C64" s="107"/>
      <c r="E64" s="158">
        <v>0.04</v>
      </c>
      <c r="F64" s="108"/>
      <c r="G64" s="130">
        <v>0.04</v>
      </c>
      <c r="H64" s="112">
        <f t="shared" si="0"/>
        <v>5313</v>
      </c>
      <c r="J64"/>
    </row>
    <row r="65" spans="1:14" ht="12.75" customHeight="1" x14ac:dyDescent="0.25">
      <c r="A65" s="92" t="s">
        <v>22</v>
      </c>
      <c r="B65" s="92"/>
      <c r="C65" s="107"/>
      <c r="E65" s="158">
        <v>0.31</v>
      </c>
      <c r="F65" s="108"/>
      <c r="G65" s="130">
        <v>0.31</v>
      </c>
      <c r="H65" s="112">
        <f t="shared" si="0"/>
        <v>41173</v>
      </c>
      <c r="J65"/>
    </row>
    <row r="66" spans="1:14" ht="12.75" customHeight="1" x14ac:dyDescent="0.25">
      <c r="A66" s="104" t="s">
        <v>29</v>
      </c>
      <c r="B66" s="104"/>
      <c r="C66" s="109"/>
      <c r="D66" s="31"/>
      <c r="E66" s="159">
        <v>0.03</v>
      </c>
      <c r="F66" s="110"/>
      <c r="G66" s="131">
        <v>0.03</v>
      </c>
      <c r="H66" s="113">
        <f t="shared" si="0"/>
        <v>3985</v>
      </c>
      <c r="J66"/>
    </row>
    <row r="67" spans="1:14" ht="13.5" customHeight="1" x14ac:dyDescent="0.3">
      <c r="A67" s="139" t="s">
        <v>144</v>
      </c>
      <c r="B67" s="140"/>
      <c r="C67" s="21"/>
      <c r="E67" s="344">
        <f>SUM(E57:E66)</f>
        <v>1</v>
      </c>
      <c r="F67" s="141"/>
      <c r="G67" s="142">
        <f>SUM(G57:G66)</f>
        <v>1</v>
      </c>
      <c r="H67" s="143">
        <f>SUM(H57:H66)</f>
        <v>132818</v>
      </c>
      <c r="J67" s="74">
        <f>H67</f>
        <v>132818</v>
      </c>
    </row>
    <row r="68" spans="1:14" ht="12.75" customHeight="1" x14ac:dyDescent="0.25">
      <c r="G68" s="79"/>
      <c r="J68"/>
    </row>
    <row r="69" spans="1:14" ht="12.75" customHeight="1" x14ac:dyDescent="0.25">
      <c r="A69" s="29" t="s">
        <v>36</v>
      </c>
      <c r="G69" s="146">
        <v>0</v>
      </c>
      <c r="H69" s="147">
        <v>0</v>
      </c>
      <c r="J69" s="74">
        <f>G69*H69</f>
        <v>0</v>
      </c>
      <c r="L69"/>
      <c r="M69"/>
      <c r="N69"/>
    </row>
    <row r="70" spans="1:14" ht="12.75" customHeight="1" x14ac:dyDescent="0.25">
      <c r="G70" s="79"/>
      <c r="J70"/>
    </row>
    <row r="71" spans="1:14" s="21" customFormat="1" ht="12.75" x14ac:dyDescent="0.2">
      <c r="A71" s="69" t="s">
        <v>106</v>
      </c>
      <c r="B71" s="70"/>
      <c r="C71" s="71"/>
      <c r="D71" s="71"/>
      <c r="E71" s="72"/>
      <c r="F71" s="73"/>
      <c r="G71" s="80"/>
      <c r="H71" s="72"/>
      <c r="I71" s="72"/>
      <c r="J71" s="74">
        <f>J67+J69</f>
        <v>132818</v>
      </c>
    </row>
    <row r="72" spans="1:14" s="21" customFormat="1" ht="4.5" customHeight="1" x14ac:dyDescent="0.2">
      <c r="B72" s="22"/>
      <c r="C72" s="23"/>
      <c r="D72" s="23"/>
      <c r="E72" s="41"/>
      <c r="F72" s="42"/>
      <c r="G72" s="43"/>
      <c r="H72" s="43"/>
      <c r="J72" s="66"/>
    </row>
    <row r="73" spans="1:14" s="21" customFormat="1" ht="12.75" x14ac:dyDescent="0.2">
      <c r="A73" s="44" t="s">
        <v>11</v>
      </c>
      <c r="B73" s="22"/>
      <c r="C73" s="23"/>
      <c r="D73" s="23"/>
      <c r="E73" s="42"/>
      <c r="F73" s="42"/>
      <c r="G73" s="132">
        <v>0.04</v>
      </c>
      <c r="H73" s="43"/>
      <c r="J73" s="67">
        <f>ROUND(J71*G73,2)</f>
        <v>5313</v>
      </c>
    </row>
    <row r="74" spans="1:14" s="21" customFormat="1" ht="3" customHeight="1" x14ac:dyDescent="0.2">
      <c r="A74" s="45"/>
      <c r="B74" s="46"/>
      <c r="C74" s="47"/>
      <c r="D74" s="47"/>
      <c r="E74" s="51"/>
      <c r="F74" s="51"/>
      <c r="G74" s="133"/>
      <c r="H74" s="54"/>
      <c r="I74" s="45"/>
      <c r="J74" s="68"/>
    </row>
    <row r="75" spans="1:14" s="21" customFormat="1" ht="3" customHeight="1" x14ac:dyDescent="0.2">
      <c r="B75" s="22"/>
      <c r="C75" s="23"/>
      <c r="D75" s="23"/>
      <c r="E75" s="24"/>
      <c r="F75" s="24"/>
      <c r="G75" s="134"/>
      <c r="H75" s="43"/>
      <c r="J75" s="66"/>
    </row>
    <row r="76" spans="1:14" s="21" customFormat="1" ht="12.75" x14ac:dyDescent="0.2">
      <c r="A76" s="48" t="s">
        <v>107</v>
      </c>
      <c r="B76" s="49"/>
      <c r="C76" s="50"/>
      <c r="D76" s="50"/>
      <c r="E76" s="24"/>
      <c r="F76" s="24"/>
      <c r="G76" s="134"/>
      <c r="H76" s="43"/>
      <c r="J76" s="67">
        <f>J71+J73</f>
        <v>138131</v>
      </c>
    </row>
    <row r="77" spans="1:14" s="21" customFormat="1" ht="12.75" x14ac:dyDescent="0.2">
      <c r="A77" s="21" t="s">
        <v>12</v>
      </c>
      <c r="B77" s="22"/>
      <c r="D77" s="23"/>
      <c r="E77" s="24"/>
      <c r="F77" s="24"/>
      <c r="G77" s="25">
        <v>0.2</v>
      </c>
      <c r="H77" s="25"/>
      <c r="J77" s="67">
        <f>ROUND(J76*G77,2)</f>
        <v>27626</v>
      </c>
    </row>
    <row r="78" spans="1:14" s="21" customFormat="1" ht="3" customHeight="1" x14ac:dyDescent="0.2">
      <c r="B78" s="22"/>
      <c r="C78" s="23"/>
      <c r="D78" s="23"/>
      <c r="E78" s="24"/>
      <c r="F78" s="24"/>
      <c r="G78" s="43"/>
      <c r="H78" s="43"/>
      <c r="J78" s="66"/>
    </row>
    <row r="79" spans="1:14" s="21" customFormat="1" ht="12.75" x14ac:dyDescent="0.2">
      <c r="A79" s="121" t="s">
        <v>108</v>
      </c>
      <c r="B79" s="120"/>
      <c r="C79" s="119"/>
      <c r="D79" s="119"/>
      <c r="E79" s="116"/>
      <c r="F79" s="118"/>
      <c r="G79" s="117"/>
      <c r="H79" s="117"/>
      <c r="I79" s="116"/>
      <c r="J79" s="115">
        <f>SUM(J76:J77)</f>
        <v>165757</v>
      </c>
    </row>
    <row r="80" spans="1:14" ht="5.0999999999999996" customHeight="1" x14ac:dyDescent="0.2"/>
    <row r="81" spans="1:14" ht="12.75" x14ac:dyDescent="0.2">
      <c r="A81" s="114" t="s">
        <v>32</v>
      </c>
      <c r="G81" s="154">
        <f>J76/G23</f>
        <v>6.3188999999999995E-2</v>
      </c>
    </row>
    <row r="82" spans="1:14" x14ac:dyDescent="0.2">
      <c r="B82" s="163"/>
      <c r="C82" s="163"/>
      <c r="D82" s="164"/>
      <c r="E82" s="164"/>
      <c r="F82" s="164"/>
      <c r="G82" s="164"/>
      <c r="H82" s="164"/>
      <c r="I82" s="165"/>
      <c r="J82" s="166"/>
      <c r="K82" s="166"/>
      <c r="L82" s="164"/>
      <c r="M82" s="164"/>
      <c r="N82" s="164"/>
    </row>
    <row r="83" spans="1:14" x14ac:dyDescent="0.2">
      <c r="A83" s="164"/>
      <c r="B83" s="163"/>
      <c r="C83" s="163"/>
      <c r="D83" s="164"/>
      <c r="E83" s="164"/>
      <c r="F83" s="164"/>
      <c r="G83" s="164"/>
      <c r="H83" s="164"/>
      <c r="I83" s="165"/>
      <c r="J83" s="166"/>
      <c r="K83" s="166"/>
      <c r="L83" s="164"/>
      <c r="M83" s="164"/>
      <c r="N83" s="164"/>
    </row>
    <row r="84" spans="1:14" x14ac:dyDescent="0.2">
      <c r="A84" s="164"/>
      <c r="B84" s="163"/>
      <c r="C84" s="163"/>
      <c r="D84" s="164"/>
      <c r="E84" s="164"/>
      <c r="F84" s="164"/>
      <c r="G84" s="164"/>
      <c r="H84" s="164"/>
      <c r="I84" s="165"/>
      <c r="J84" s="166"/>
      <c r="K84" s="166"/>
      <c r="L84" s="164"/>
      <c r="M84" s="164"/>
      <c r="N84" s="164"/>
    </row>
    <row r="85" spans="1:14" x14ac:dyDescent="0.2">
      <c r="B85" s="163"/>
      <c r="C85" s="163"/>
      <c r="D85" s="164"/>
      <c r="E85" s="164"/>
      <c r="F85" s="164"/>
      <c r="G85" s="164"/>
      <c r="H85" s="164"/>
      <c r="I85" s="165"/>
      <c r="J85" s="166"/>
      <c r="K85" s="166"/>
      <c r="L85" s="164"/>
      <c r="M85" s="164"/>
      <c r="N85" s="164"/>
    </row>
    <row r="86" spans="1:14" x14ac:dyDescent="0.2">
      <c r="B86" s="163"/>
      <c r="C86" s="163"/>
      <c r="D86" s="164"/>
      <c r="E86" s="164"/>
      <c r="F86" s="164"/>
      <c r="G86" s="164"/>
      <c r="H86" s="164"/>
      <c r="I86" s="165"/>
      <c r="J86" s="166"/>
      <c r="K86" s="166"/>
      <c r="L86" s="164"/>
      <c r="M86" s="164"/>
      <c r="N86" s="164"/>
    </row>
    <row r="87" spans="1:14" x14ac:dyDescent="0.2">
      <c r="B87" s="163"/>
      <c r="C87" s="163"/>
      <c r="D87" s="164"/>
      <c r="E87" s="164"/>
      <c r="F87" s="164"/>
      <c r="G87" s="164"/>
      <c r="H87" s="164"/>
      <c r="I87" s="165"/>
      <c r="J87" s="166"/>
      <c r="K87" s="166"/>
      <c r="L87" s="164"/>
      <c r="M87" s="164"/>
      <c r="N87" s="164"/>
    </row>
    <row r="88" spans="1:14" x14ac:dyDescent="0.2">
      <c r="B88" s="163"/>
      <c r="C88" s="163"/>
      <c r="D88" s="164"/>
      <c r="E88" s="164"/>
      <c r="F88" s="164"/>
      <c r="G88" s="164"/>
      <c r="H88" s="164"/>
      <c r="I88" s="165"/>
      <c r="J88" s="166"/>
      <c r="K88" s="166"/>
      <c r="L88" s="164"/>
      <c r="M88" s="164"/>
      <c r="N88" s="164"/>
    </row>
    <row r="89" spans="1:14" x14ac:dyDescent="0.2">
      <c r="B89" s="163"/>
      <c r="C89" s="163"/>
      <c r="D89" s="164"/>
      <c r="E89" s="164"/>
      <c r="F89" s="164"/>
      <c r="G89" s="164"/>
      <c r="H89" s="164"/>
      <c r="I89" s="165"/>
      <c r="J89" s="166"/>
      <c r="K89" s="166"/>
      <c r="L89" s="164"/>
      <c r="M89" s="164"/>
      <c r="N89" s="164"/>
    </row>
    <row r="90" spans="1:14" x14ac:dyDescent="0.2">
      <c r="B90" s="163"/>
      <c r="C90" s="163"/>
      <c r="D90" s="164"/>
      <c r="E90" s="164"/>
      <c r="F90" s="164"/>
      <c r="G90" s="164"/>
      <c r="H90" s="164"/>
      <c r="I90" s="165"/>
      <c r="J90" s="166"/>
      <c r="K90" s="166"/>
      <c r="L90" s="164"/>
      <c r="M90" s="164"/>
      <c r="N90" s="164"/>
    </row>
    <row r="91" spans="1:14" x14ac:dyDescent="0.2">
      <c r="B91" s="163"/>
      <c r="C91" s="163"/>
      <c r="D91" s="164"/>
      <c r="E91" s="164"/>
      <c r="F91" s="164"/>
      <c r="G91" s="164"/>
      <c r="H91" s="164"/>
      <c r="I91" s="165"/>
      <c r="J91" s="166"/>
      <c r="K91" s="166"/>
      <c r="L91" s="164"/>
      <c r="M91" s="164"/>
      <c r="N91" s="164"/>
    </row>
    <row r="92" spans="1:14" x14ac:dyDescent="0.2">
      <c r="B92" s="163"/>
      <c r="C92" s="163"/>
      <c r="D92" s="164"/>
      <c r="E92" s="164"/>
      <c r="F92" s="164"/>
      <c r="G92" s="164"/>
      <c r="H92" s="164"/>
      <c r="I92" s="165"/>
      <c r="J92" s="166"/>
      <c r="K92" s="166"/>
      <c r="L92" s="164"/>
      <c r="M92" s="164"/>
      <c r="N92" s="164"/>
    </row>
    <row r="93" spans="1:14" x14ac:dyDescent="0.2">
      <c r="B93" s="163"/>
      <c r="C93" s="163"/>
      <c r="D93" s="164"/>
      <c r="E93" s="164"/>
      <c r="F93" s="164"/>
      <c r="G93" s="164"/>
      <c r="H93" s="164"/>
      <c r="I93" s="165"/>
      <c r="J93" s="166"/>
      <c r="K93" s="166"/>
      <c r="L93" s="164"/>
      <c r="M93" s="164"/>
      <c r="N93" s="164"/>
    </row>
    <row r="94" spans="1:14" x14ac:dyDescent="0.2">
      <c r="B94" s="163"/>
      <c r="C94" s="163"/>
      <c r="D94" s="164"/>
      <c r="E94" s="164"/>
      <c r="F94" s="164"/>
      <c r="G94" s="164"/>
      <c r="H94" s="164"/>
      <c r="I94" s="165"/>
      <c r="J94" s="166"/>
      <c r="K94" s="166"/>
      <c r="L94" s="164"/>
      <c r="M94" s="164"/>
      <c r="N94" s="164"/>
    </row>
    <row r="95" spans="1:14" x14ac:dyDescent="0.2">
      <c r="B95" s="163"/>
      <c r="C95" s="163"/>
      <c r="D95" s="164"/>
      <c r="E95" s="164"/>
      <c r="F95" s="164"/>
      <c r="G95" s="164"/>
      <c r="H95" s="164"/>
      <c r="I95" s="165"/>
      <c r="J95" s="166"/>
      <c r="K95" s="166"/>
      <c r="L95" s="164"/>
      <c r="M95" s="164"/>
      <c r="N95" s="164"/>
    </row>
    <row r="96" spans="1:14" x14ac:dyDescent="0.2">
      <c r="B96" s="163"/>
      <c r="C96" s="163"/>
      <c r="D96" s="164"/>
      <c r="E96" s="164"/>
      <c r="F96" s="164"/>
      <c r="G96" s="164"/>
      <c r="H96" s="164"/>
      <c r="I96" s="165"/>
      <c r="J96" s="166"/>
      <c r="K96" s="166"/>
      <c r="L96" s="164"/>
      <c r="M96" s="164"/>
      <c r="N96" s="164"/>
    </row>
    <row r="97" spans="2:14" x14ac:dyDescent="0.2">
      <c r="B97" s="163"/>
      <c r="C97" s="163"/>
      <c r="D97" s="164"/>
      <c r="E97" s="164"/>
      <c r="F97" s="164"/>
      <c r="G97" s="164"/>
      <c r="H97" s="164"/>
      <c r="I97" s="165"/>
      <c r="J97" s="166"/>
      <c r="K97" s="166"/>
      <c r="L97" s="164"/>
      <c r="M97" s="164"/>
      <c r="N97" s="164"/>
    </row>
    <row r="98" spans="2:14" x14ac:dyDescent="0.2">
      <c r="B98" s="163"/>
      <c r="C98" s="163"/>
      <c r="D98" s="164"/>
      <c r="E98" s="164"/>
      <c r="F98" s="164"/>
      <c r="G98" s="164"/>
      <c r="H98" s="164"/>
      <c r="I98" s="165"/>
      <c r="J98" s="166"/>
      <c r="K98" s="166"/>
      <c r="L98" s="164"/>
      <c r="M98" s="164"/>
      <c r="N98" s="164"/>
    </row>
    <row r="99" spans="2:14" x14ac:dyDescent="0.2">
      <c r="B99" s="163"/>
      <c r="C99" s="163"/>
      <c r="D99" s="164"/>
      <c r="E99" s="164"/>
      <c r="F99" s="164"/>
      <c r="G99" s="164"/>
      <c r="H99" s="164"/>
      <c r="I99" s="165"/>
      <c r="J99" s="166"/>
      <c r="K99" s="166"/>
      <c r="L99" s="164"/>
      <c r="M99" s="164"/>
      <c r="N99" s="164"/>
    </row>
    <row r="100" spans="2:14" x14ac:dyDescent="0.2">
      <c r="B100" s="163"/>
      <c r="C100" s="163"/>
      <c r="D100" s="164"/>
      <c r="E100" s="164"/>
      <c r="F100" s="164"/>
      <c r="G100" s="164"/>
      <c r="H100" s="164"/>
      <c r="I100" s="165"/>
      <c r="J100" s="166"/>
      <c r="K100" s="166"/>
      <c r="L100" s="164"/>
      <c r="M100" s="164"/>
      <c r="N100" s="164"/>
    </row>
  </sheetData>
  <sheetProtection algorithmName="SHA-512" hashValue="nWiaDe4BpiiJbr3n/tw7OaxXI7jreu5lE8SAa9EQABuN0reechtT2S9YPVPq7hK9VZRcQR/6bHFzIAqKWy/BWQ==" saltValue="7eBMewgiOLUxeMKjnqXCOA==" spinCount="100000" sheet="1" objects="1" scenarios="1"/>
  <mergeCells count="13">
    <mergeCell ref="A15:B15"/>
    <mergeCell ref="I48:J56"/>
    <mergeCell ref="A5:B5"/>
    <mergeCell ref="A7:B7"/>
    <mergeCell ref="A9:B9"/>
    <mergeCell ref="A11:B11"/>
    <mergeCell ref="A13:B13"/>
    <mergeCell ref="A17:B17"/>
    <mergeCell ref="A19:B19"/>
    <mergeCell ref="A21:B21"/>
    <mergeCell ref="A25:B25"/>
    <mergeCell ref="D34:E34"/>
    <mergeCell ref="I34:J34"/>
  </mergeCells>
  <pageMargins left="0.70866141732283472" right="0.70866141732283472" top="0.74803149606299213" bottom="0.74803149606299213" header="0.31496062992125984" footer="0.31496062992125984"/>
  <pageSetup paperSize="9" scale="72" fitToHeight="2" pageOrder="overThenDown" orientation="portrait" r:id="rId1"/>
  <headerFooter>
    <oddHeader>&amp;L&amp;"Arial,Fett"&amp;K01+037Angebot Wasserwirtschaft (Planung + Örtliche Bauaufsicht)&amp;"Arial,Standard"
nach VM.ED.2023&amp;R&amp;"Arial,Standard"&amp;K01+037Version 1
Stand: 15.09.2023</oddHeader>
    <oddFooter>&amp;L&amp;"Arial,Fett"&amp;K01+044LM.VM.2023&amp;"Arial,Standard"  |  Wasserwirtschaft  |  &amp;A | Angebotsformular&amp;R&amp;"Arial,Standard"&amp;K01+044&amp;P/&amp;N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1" r:id="rId4" name="Scroll Bar 3">
              <controlPr locked="0" defaultSize="0" autoPict="0">
                <anchor moveWithCells="1">
                  <from>
                    <xdr:col>8</xdr:col>
                    <xdr:colOff>28575</xdr:colOff>
                    <xdr:row>34</xdr:row>
                    <xdr:rowOff>28575</xdr:rowOff>
                  </from>
                  <to>
                    <xdr:col>10</xdr:col>
                    <xdr:colOff>0</xdr:colOff>
                    <xdr:row>34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5" name="Scroll Bar 4">
              <controlPr locked="0" defaultSize="0" autoPict="0">
                <anchor moveWithCells="1">
                  <from>
                    <xdr:col>8</xdr:col>
                    <xdr:colOff>28575</xdr:colOff>
                    <xdr:row>35</xdr:row>
                    <xdr:rowOff>28575</xdr:rowOff>
                  </from>
                  <to>
                    <xdr:col>10</xdr:col>
                    <xdr:colOff>0</xdr:colOff>
                    <xdr:row>35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6" name="Scroll Bar 5">
              <controlPr locked="0" defaultSize="0" autoPict="0">
                <anchor moveWithCells="1">
                  <from>
                    <xdr:col>8</xdr:col>
                    <xdr:colOff>28575</xdr:colOff>
                    <xdr:row>36</xdr:row>
                    <xdr:rowOff>28575</xdr:rowOff>
                  </from>
                  <to>
                    <xdr:col>10</xdr:col>
                    <xdr:colOff>0</xdr:colOff>
                    <xdr:row>36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7" name="Scroll Bar 6">
              <controlPr locked="0" defaultSize="0" autoPict="0">
                <anchor moveWithCells="1">
                  <from>
                    <xdr:col>8</xdr:col>
                    <xdr:colOff>28575</xdr:colOff>
                    <xdr:row>37</xdr:row>
                    <xdr:rowOff>28575</xdr:rowOff>
                  </from>
                  <to>
                    <xdr:col>10</xdr:col>
                    <xdr:colOff>0</xdr:colOff>
                    <xdr:row>37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8" name="Scroll Bar 7">
              <controlPr locked="0" defaultSize="0" autoPict="0">
                <anchor moveWithCells="1">
                  <from>
                    <xdr:col>8</xdr:col>
                    <xdr:colOff>28575</xdr:colOff>
                    <xdr:row>38</xdr:row>
                    <xdr:rowOff>28575</xdr:rowOff>
                  </from>
                  <to>
                    <xdr:col>10</xdr:col>
                    <xdr:colOff>0</xdr:colOff>
                    <xdr:row>38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9" name="Scroll Bar 8">
              <controlPr locked="0" defaultSize="0" autoPict="0">
                <anchor moveWithCells="1">
                  <from>
                    <xdr:col>8</xdr:col>
                    <xdr:colOff>28575</xdr:colOff>
                    <xdr:row>39</xdr:row>
                    <xdr:rowOff>28575</xdr:rowOff>
                  </from>
                  <to>
                    <xdr:col>10</xdr:col>
                    <xdr:colOff>0</xdr:colOff>
                    <xdr:row>39</xdr:row>
                    <xdr:rowOff>133350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BE9F633-A263-4DE5-B91A-ABF2D2F87981}">
          <x14:formula1>
            <xm:f>'Basisdaten für dropdown'!$A$18:$A$22</xm:f>
          </x14:formula1>
          <xm:sqref>D34:E34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V88"/>
  <sheetViews>
    <sheetView zoomScale="70" zoomScaleNormal="70" workbookViewId="0">
      <selection sqref="A1:D1"/>
    </sheetView>
  </sheetViews>
  <sheetFormatPr baseColWidth="10" defaultColWidth="11.42578125" defaultRowHeight="12.75" x14ac:dyDescent="0.2"/>
  <cols>
    <col min="1" max="1" width="12.5703125" style="186" customWidth="1"/>
    <col min="2" max="2" width="7.42578125" style="185" customWidth="1"/>
    <col min="3" max="4" width="9.85546875" style="185" customWidth="1"/>
    <col min="5" max="5" width="3.7109375" style="185" customWidth="1"/>
    <col min="6" max="6" width="14.5703125" style="186" customWidth="1"/>
    <col min="7" max="49" width="6.28515625" style="186" customWidth="1"/>
    <col min="50" max="56" width="6.85546875" style="186" customWidth="1"/>
    <col min="57" max="57" width="6.28515625" style="186" customWidth="1"/>
    <col min="58" max="59" width="2" style="186" customWidth="1"/>
    <col min="60" max="60" width="14.5703125" style="186" customWidth="1"/>
    <col min="61" max="61" width="3.7109375" style="185" customWidth="1"/>
    <col min="62" max="63" width="11.42578125" style="186"/>
    <col min="64" max="64" width="2.85546875" style="186" customWidth="1"/>
    <col min="65" max="16384" width="11.42578125" style="186"/>
  </cols>
  <sheetData>
    <row r="1" spans="1:256" ht="33" x14ac:dyDescent="0.2">
      <c r="A1" s="359" t="s">
        <v>53</v>
      </c>
      <c r="B1" s="359"/>
      <c r="C1" s="359"/>
      <c r="D1" s="359"/>
      <c r="F1" s="351" t="s">
        <v>53</v>
      </c>
      <c r="G1" s="351"/>
      <c r="H1" s="351"/>
      <c r="I1" s="351"/>
      <c r="J1" s="351"/>
      <c r="K1" s="351"/>
      <c r="AV1" s="360" t="s">
        <v>110</v>
      </c>
      <c r="AW1" s="360"/>
      <c r="AX1" s="360"/>
      <c r="AY1" s="360"/>
      <c r="AZ1" s="360"/>
      <c r="BA1" s="360"/>
      <c r="BB1" s="360"/>
      <c r="BC1" s="360"/>
      <c r="BD1" s="360"/>
      <c r="BE1" s="360"/>
      <c r="BF1" s="287"/>
      <c r="BG1" s="287"/>
    </row>
    <row r="2" spans="1:256" ht="26.25" thickBot="1" x14ac:dyDescent="0.25">
      <c r="F2" s="351"/>
      <c r="G2" s="351"/>
      <c r="H2" s="351"/>
      <c r="I2" s="351"/>
      <c r="J2" s="351"/>
      <c r="K2" s="351"/>
      <c r="AV2" s="361"/>
      <c r="AW2" s="361"/>
      <c r="AX2" s="361"/>
      <c r="AY2" s="361"/>
      <c r="AZ2" s="361"/>
      <c r="BA2" s="361"/>
      <c r="BB2" s="361"/>
      <c r="BC2" s="361"/>
      <c r="BD2" s="361"/>
      <c r="BE2" s="361"/>
      <c r="BF2" s="287"/>
      <c r="BG2" s="287"/>
    </row>
    <row r="3" spans="1:256" ht="16.5" thickBot="1" x14ac:dyDescent="0.25">
      <c r="A3" s="188" t="s">
        <v>45</v>
      </c>
      <c r="B3" s="189" t="s">
        <v>89</v>
      </c>
      <c r="C3" s="190" t="s">
        <v>90</v>
      </c>
      <c r="D3" s="191"/>
      <c r="E3" s="192"/>
      <c r="F3" s="192"/>
      <c r="G3" s="193" t="s">
        <v>85</v>
      </c>
      <c r="H3" s="194"/>
      <c r="I3" s="195"/>
      <c r="J3" s="194"/>
      <c r="K3" s="196"/>
      <c r="L3" s="196"/>
      <c r="M3" s="196"/>
      <c r="N3" s="196"/>
      <c r="O3" s="196"/>
      <c r="P3" s="196"/>
      <c r="Q3" s="196"/>
      <c r="R3" s="196"/>
      <c r="S3" s="196"/>
      <c r="T3" s="196"/>
      <c r="U3" s="196"/>
      <c r="V3" s="196"/>
      <c r="W3" s="196"/>
      <c r="X3" s="196"/>
      <c r="Y3" s="196"/>
      <c r="Z3" s="196"/>
      <c r="AA3" s="196"/>
      <c r="AB3" s="196"/>
      <c r="AC3" s="196"/>
      <c r="AD3" s="196"/>
      <c r="AE3" s="196"/>
      <c r="AF3" s="196"/>
      <c r="AG3" s="196"/>
      <c r="AH3" s="196"/>
      <c r="AI3" s="196"/>
      <c r="AJ3" s="196"/>
      <c r="AK3" s="196"/>
      <c r="AL3" s="196"/>
      <c r="AM3" s="196"/>
      <c r="AN3" s="196"/>
      <c r="AO3" s="196"/>
      <c r="AP3" s="196"/>
      <c r="AQ3" s="196"/>
      <c r="AR3" s="196"/>
      <c r="AS3" s="196"/>
      <c r="AT3" s="196"/>
      <c r="AU3" s="196"/>
      <c r="AV3" s="196"/>
      <c r="AW3" s="196"/>
      <c r="AX3" s="196"/>
      <c r="AY3" s="196"/>
      <c r="AZ3" s="196"/>
      <c r="BA3" s="196"/>
      <c r="BB3" s="196"/>
      <c r="BC3" s="196"/>
      <c r="BD3" s="196"/>
      <c r="BE3" s="196"/>
      <c r="BF3" s="196"/>
      <c r="BG3" s="288"/>
      <c r="BH3" s="192"/>
      <c r="BI3" s="192"/>
      <c r="BJ3" s="192"/>
      <c r="BK3" s="192"/>
      <c r="BL3" s="192"/>
      <c r="BM3" s="192"/>
      <c r="BN3" s="192"/>
      <c r="BO3" s="192"/>
      <c r="BP3" s="192"/>
      <c r="BQ3" s="192"/>
      <c r="BR3" s="192"/>
      <c r="BS3" s="192"/>
      <c r="BT3" s="192"/>
      <c r="BU3" s="192"/>
      <c r="BV3" s="192"/>
      <c r="BW3" s="192"/>
      <c r="BX3" s="192"/>
      <c r="BY3" s="192"/>
      <c r="BZ3" s="192"/>
      <c r="CA3" s="192"/>
      <c r="CB3" s="192"/>
      <c r="CC3" s="192"/>
      <c r="CD3" s="192"/>
      <c r="CE3" s="192"/>
      <c r="CF3" s="192"/>
      <c r="CG3" s="192"/>
      <c r="CH3" s="192"/>
      <c r="CI3" s="192"/>
      <c r="CJ3" s="192"/>
      <c r="CK3" s="192"/>
      <c r="CL3" s="192"/>
      <c r="CM3" s="192"/>
      <c r="CN3" s="192"/>
      <c r="CO3" s="192"/>
      <c r="CP3" s="192"/>
      <c r="CQ3" s="192"/>
      <c r="CR3" s="192"/>
      <c r="CS3" s="192"/>
      <c r="CT3" s="192"/>
      <c r="CU3" s="192"/>
      <c r="CV3" s="192"/>
      <c r="CW3" s="192"/>
      <c r="CX3" s="192"/>
      <c r="CY3" s="192"/>
      <c r="CZ3" s="192"/>
      <c r="DA3" s="192"/>
      <c r="DB3" s="192"/>
      <c r="DC3" s="192"/>
      <c r="DD3" s="192"/>
      <c r="DE3" s="192"/>
      <c r="DF3" s="192"/>
      <c r="DG3" s="192"/>
      <c r="DH3" s="192"/>
      <c r="DI3" s="192"/>
      <c r="DJ3" s="192"/>
      <c r="DK3" s="192"/>
      <c r="DL3" s="192"/>
      <c r="DM3" s="192"/>
      <c r="DN3" s="192"/>
      <c r="DO3" s="192"/>
      <c r="DP3" s="192"/>
      <c r="DQ3" s="192"/>
      <c r="DR3" s="192"/>
      <c r="DS3" s="192"/>
      <c r="DT3" s="192"/>
      <c r="DU3" s="192"/>
      <c r="DV3" s="192"/>
      <c r="DW3" s="192"/>
      <c r="DX3" s="192"/>
      <c r="DY3" s="192"/>
      <c r="DZ3" s="192"/>
      <c r="EA3" s="192"/>
      <c r="EB3" s="192"/>
      <c r="EC3" s="192"/>
      <c r="ED3" s="192"/>
      <c r="EE3" s="192"/>
      <c r="EF3" s="192"/>
      <c r="EG3" s="192"/>
      <c r="EH3" s="192"/>
      <c r="EI3" s="192"/>
      <c r="EJ3" s="192"/>
      <c r="EK3" s="192"/>
      <c r="EL3" s="192"/>
      <c r="EM3" s="192"/>
      <c r="EN3" s="192"/>
      <c r="EO3" s="192"/>
      <c r="EP3" s="192"/>
      <c r="EQ3" s="192"/>
      <c r="ER3" s="192"/>
      <c r="ES3" s="192"/>
      <c r="ET3" s="192"/>
      <c r="EU3" s="192"/>
      <c r="EV3" s="192"/>
      <c r="EW3" s="192"/>
      <c r="EX3" s="192"/>
      <c r="EY3" s="192"/>
      <c r="EZ3" s="192"/>
      <c r="FA3" s="192"/>
      <c r="FB3" s="192"/>
      <c r="FC3" s="192"/>
      <c r="FD3" s="192"/>
      <c r="FE3" s="192"/>
      <c r="FF3" s="192"/>
      <c r="FG3" s="192"/>
      <c r="FH3" s="192"/>
      <c r="FI3" s="192"/>
      <c r="FJ3" s="192"/>
      <c r="FK3" s="192"/>
      <c r="FL3" s="192"/>
      <c r="FM3" s="192"/>
      <c r="FN3" s="192"/>
      <c r="FO3" s="192"/>
      <c r="FP3" s="192"/>
      <c r="FQ3" s="192"/>
      <c r="FR3" s="192"/>
      <c r="FS3" s="192"/>
      <c r="FT3" s="192"/>
      <c r="FU3" s="192"/>
      <c r="FV3" s="192"/>
      <c r="FW3" s="192"/>
      <c r="FX3" s="192"/>
      <c r="FY3" s="192"/>
      <c r="FZ3" s="192"/>
      <c r="GA3" s="192"/>
      <c r="GB3" s="192"/>
      <c r="GC3" s="192"/>
      <c r="GD3" s="192"/>
      <c r="GE3" s="192"/>
      <c r="GF3" s="192"/>
      <c r="GG3" s="192"/>
      <c r="GH3" s="192"/>
      <c r="GI3" s="192"/>
      <c r="GJ3" s="192"/>
      <c r="GK3" s="192"/>
      <c r="GL3" s="192"/>
      <c r="GM3" s="192"/>
      <c r="GN3" s="192"/>
      <c r="GO3" s="192"/>
      <c r="GP3" s="192"/>
      <c r="GQ3" s="192"/>
      <c r="GR3" s="192"/>
      <c r="GS3" s="192"/>
      <c r="GT3" s="192"/>
      <c r="GU3" s="192"/>
      <c r="GV3" s="192"/>
      <c r="GW3" s="192"/>
      <c r="GX3" s="192"/>
      <c r="GY3" s="192"/>
      <c r="GZ3" s="192"/>
      <c r="HA3" s="192"/>
      <c r="HB3" s="192"/>
      <c r="HC3" s="192"/>
      <c r="HD3" s="192"/>
      <c r="HE3" s="192"/>
      <c r="HF3" s="192"/>
      <c r="HG3" s="192"/>
      <c r="HH3" s="192"/>
      <c r="HI3" s="192"/>
      <c r="HJ3" s="192"/>
      <c r="HK3" s="192"/>
      <c r="HL3" s="192"/>
      <c r="HM3" s="192"/>
      <c r="HN3" s="192"/>
      <c r="HO3" s="192"/>
      <c r="HP3" s="192"/>
      <c r="HQ3" s="192"/>
      <c r="HR3" s="192"/>
      <c r="HS3" s="192"/>
      <c r="HT3" s="192"/>
      <c r="HU3" s="192"/>
      <c r="HV3" s="192"/>
      <c r="HW3" s="192"/>
      <c r="HX3" s="192"/>
      <c r="HY3" s="192"/>
      <c r="HZ3" s="192"/>
      <c r="IA3" s="192"/>
      <c r="IB3" s="192"/>
      <c r="IC3" s="192"/>
      <c r="ID3" s="192"/>
      <c r="IE3" s="192"/>
      <c r="IF3" s="192"/>
      <c r="IG3" s="192"/>
      <c r="IH3" s="192"/>
      <c r="II3" s="192"/>
      <c r="IJ3" s="192"/>
      <c r="IK3" s="192"/>
      <c r="IL3" s="192"/>
      <c r="IM3" s="192"/>
      <c r="IN3" s="192"/>
      <c r="IO3" s="192"/>
      <c r="IP3" s="192"/>
      <c r="IQ3" s="192"/>
      <c r="IR3" s="192"/>
      <c r="IS3" s="192"/>
      <c r="IT3" s="192"/>
      <c r="IU3" s="192"/>
      <c r="IV3" s="192"/>
    </row>
    <row r="4" spans="1:256" ht="15.75" thickBot="1" x14ac:dyDescent="0.3">
      <c r="A4" s="200">
        <v>15</v>
      </c>
      <c r="B4" s="201">
        <v>1</v>
      </c>
      <c r="C4" s="202" t="s">
        <v>86</v>
      </c>
      <c r="D4" s="203"/>
      <c r="E4" s="192"/>
      <c r="F4" s="204"/>
      <c r="G4" s="205">
        <v>15</v>
      </c>
      <c r="H4" s="206">
        <v>16</v>
      </c>
      <c r="I4" s="207">
        <v>17</v>
      </c>
      <c r="J4" s="206">
        <v>18</v>
      </c>
      <c r="K4" s="208">
        <v>19</v>
      </c>
      <c r="L4" s="209">
        <v>20</v>
      </c>
      <c r="M4" s="207">
        <v>21</v>
      </c>
      <c r="N4" s="206">
        <v>22</v>
      </c>
      <c r="O4" s="207">
        <v>23</v>
      </c>
      <c r="P4" s="206">
        <v>24</v>
      </c>
      <c r="Q4" s="207">
        <v>25</v>
      </c>
      <c r="R4" s="206">
        <v>26</v>
      </c>
      <c r="S4" s="207">
        <v>27</v>
      </c>
      <c r="T4" s="206">
        <v>28</v>
      </c>
      <c r="U4" s="208">
        <v>29</v>
      </c>
      <c r="V4" s="209">
        <v>30</v>
      </c>
      <c r="W4" s="207">
        <v>31</v>
      </c>
      <c r="X4" s="206">
        <v>32</v>
      </c>
      <c r="Y4" s="207">
        <v>33</v>
      </c>
      <c r="Z4" s="206">
        <v>34</v>
      </c>
      <c r="AA4" s="207">
        <v>35</v>
      </c>
      <c r="AB4" s="206">
        <v>36</v>
      </c>
      <c r="AC4" s="207">
        <v>37</v>
      </c>
      <c r="AD4" s="206">
        <v>38</v>
      </c>
      <c r="AE4" s="208">
        <v>39</v>
      </c>
      <c r="AF4" s="209">
        <v>40</v>
      </c>
      <c r="AG4" s="207">
        <v>41</v>
      </c>
      <c r="AH4" s="206">
        <v>42</v>
      </c>
      <c r="AI4" s="207">
        <v>43</v>
      </c>
      <c r="AJ4" s="206">
        <v>44</v>
      </c>
      <c r="AK4" s="207">
        <v>45</v>
      </c>
      <c r="AL4" s="206">
        <v>46</v>
      </c>
      <c r="AM4" s="207">
        <v>47</v>
      </c>
      <c r="AN4" s="206">
        <v>48</v>
      </c>
      <c r="AO4" s="208">
        <v>49</v>
      </c>
      <c r="AP4" s="209">
        <v>50</v>
      </c>
      <c r="AQ4" s="207">
        <v>51</v>
      </c>
      <c r="AR4" s="206">
        <v>52</v>
      </c>
      <c r="AS4" s="207">
        <v>53</v>
      </c>
      <c r="AT4" s="206">
        <v>54</v>
      </c>
      <c r="AU4" s="207">
        <v>55</v>
      </c>
      <c r="AV4" s="206">
        <v>56</v>
      </c>
      <c r="AW4" s="207">
        <v>57</v>
      </c>
      <c r="AX4" s="206">
        <v>58</v>
      </c>
      <c r="AY4" s="208">
        <v>59</v>
      </c>
      <c r="AZ4" s="209">
        <v>60</v>
      </c>
      <c r="BA4" s="207">
        <v>61</v>
      </c>
      <c r="BB4" s="206">
        <v>62</v>
      </c>
      <c r="BC4" s="207">
        <v>63</v>
      </c>
      <c r="BD4" s="206">
        <v>64</v>
      </c>
      <c r="BE4" s="207">
        <v>65</v>
      </c>
      <c r="BF4" s="213"/>
      <c r="BG4" s="289"/>
      <c r="BH4" s="204"/>
      <c r="BI4" s="192"/>
    </row>
    <row r="5" spans="1:256" ht="16.5" thickBot="1" x14ac:dyDescent="0.3">
      <c r="A5" s="214">
        <v>16</v>
      </c>
      <c r="B5" s="215">
        <f>B4+C5</f>
        <v>1.008</v>
      </c>
      <c r="C5" s="215">
        <v>8.0000000000000002E-3</v>
      </c>
      <c r="D5" s="203"/>
      <c r="F5" s="290" t="s">
        <v>91</v>
      </c>
      <c r="G5" s="217">
        <v>1</v>
      </c>
      <c r="H5" s="291">
        <v>1.008</v>
      </c>
      <c r="I5" s="292">
        <v>1.016</v>
      </c>
      <c r="J5" s="291">
        <v>1.024</v>
      </c>
      <c r="K5" s="293">
        <v>1.032</v>
      </c>
      <c r="L5" s="294">
        <v>1.04</v>
      </c>
      <c r="M5" s="292">
        <v>1.048</v>
      </c>
      <c r="N5" s="291">
        <v>1.056</v>
      </c>
      <c r="O5" s="292">
        <v>1.0640000000000001</v>
      </c>
      <c r="P5" s="291">
        <v>1.0720000000000001</v>
      </c>
      <c r="Q5" s="292">
        <v>1.08</v>
      </c>
      <c r="R5" s="291">
        <v>1.0880000000000001</v>
      </c>
      <c r="S5" s="292">
        <v>1.0960000000000001</v>
      </c>
      <c r="T5" s="291">
        <v>1.1040000000000001</v>
      </c>
      <c r="U5" s="293">
        <v>1.1120000000000001</v>
      </c>
      <c r="V5" s="294">
        <v>1.1200000000000001</v>
      </c>
      <c r="W5" s="292">
        <v>1.1279999999999999</v>
      </c>
      <c r="X5" s="291">
        <v>1.1359999999999999</v>
      </c>
      <c r="Y5" s="292">
        <v>1.1439999999999999</v>
      </c>
      <c r="Z5" s="291">
        <v>1.1519999999999999</v>
      </c>
      <c r="AA5" s="292">
        <v>1.1599999999999999</v>
      </c>
      <c r="AB5" s="291">
        <v>1.1679999999999999</v>
      </c>
      <c r="AC5" s="292">
        <v>1.1759999999999999</v>
      </c>
      <c r="AD5" s="291">
        <v>1.1839999999999999</v>
      </c>
      <c r="AE5" s="293">
        <v>1.1919999999999999</v>
      </c>
      <c r="AF5" s="294">
        <v>1.2</v>
      </c>
      <c r="AG5" s="292">
        <v>1.208</v>
      </c>
      <c r="AH5" s="291">
        <v>1.216</v>
      </c>
      <c r="AI5" s="292">
        <v>1.224</v>
      </c>
      <c r="AJ5" s="291">
        <v>1.232</v>
      </c>
      <c r="AK5" s="292">
        <v>1.24</v>
      </c>
      <c r="AL5" s="291">
        <v>1.248</v>
      </c>
      <c r="AM5" s="292">
        <v>1.256</v>
      </c>
      <c r="AN5" s="291">
        <v>1.264</v>
      </c>
      <c r="AO5" s="293">
        <v>1.272</v>
      </c>
      <c r="AP5" s="294">
        <v>1.28</v>
      </c>
      <c r="AQ5" s="292">
        <v>1.288</v>
      </c>
      <c r="AR5" s="291">
        <v>1.296</v>
      </c>
      <c r="AS5" s="292">
        <v>1.304</v>
      </c>
      <c r="AT5" s="291">
        <v>1.3120000000000001</v>
      </c>
      <c r="AU5" s="292">
        <v>1.32</v>
      </c>
      <c r="AV5" s="295">
        <v>1.3280000000000001</v>
      </c>
      <c r="AW5" s="292">
        <v>1.3360000000000001</v>
      </c>
      <c r="AX5" s="291">
        <v>1.3440000000000001</v>
      </c>
      <c r="AY5" s="293">
        <v>1.3520000000000001</v>
      </c>
      <c r="AZ5" s="296">
        <v>1.36</v>
      </c>
      <c r="BA5" s="292">
        <v>1.3680000000000001</v>
      </c>
      <c r="BB5" s="295">
        <v>1.3759999999999999</v>
      </c>
      <c r="BC5" s="292">
        <v>1.3839999999999999</v>
      </c>
      <c r="BD5" s="295">
        <v>1.3919999999999999</v>
      </c>
      <c r="BE5" s="219">
        <v>1.4</v>
      </c>
      <c r="BF5" s="297"/>
      <c r="BG5" s="298"/>
      <c r="BH5" s="290" t="s">
        <v>91</v>
      </c>
    </row>
    <row r="6" spans="1:256" ht="15" x14ac:dyDescent="0.25">
      <c r="A6" s="200">
        <v>17</v>
      </c>
      <c r="B6" s="201">
        <f>B5+C6</f>
        <v>1.016</v>
      </c>
      <c r="C6" s="202">
        <v>8.0000000000000002E-3</v>
      </c>
      <c r="D6" s="203"/>
      <c r="E6" s="353" t="s">
        <v>92</v>
      </c>
      <c r="F6" s="226">
        <v>500000</v>
      </c>
      <c r="G6" s="227">
        <f t="shared" ref="G6:G50" si="0">(78.83597*POWER(F6,-0.14504))</f>
        <v>11.75</v>
      </c>
      <c r="H6" s="228">
        <f t="shared" ref="H6:H51" si="1">$G6*$B$5</f>
        <v>11.84</v>
      </c>
      <c r="I6" s="229">
        <f t="shared" ref="I6:I51" si="2">$H6*$B$6</f>
        <v>12.03</v>
      </c>
      <c r="J6" s="228">
        <f t="shared" ref="J6:J51" si="3">$G6*$B$7</f>
        <v>12.03</v>
      </c>
      <c r="K6" s="230">
        <f t="shared" ref="K6:K51" si="4">$G6*$B$8</f>
        <v>12.13</v>
      </c>
      <c r="L6" s="231">
        <f t="shared" ref="L6:L51" si="5">$G6*$B$9</f>
        <v>12.22</v>
      </c>
      <c r="M6" s="229">
        <f t="shared" ref="M6:M51" si="6">$G6*$B$10</f>
        <v>12.31</v>
      </c>
      <c r="N6" s="228">
        <f t="shared" ref="N6:N51" si="7">$G6*$B$11</f>
        <v>12.41</v>
      </c>
      <c r="O6" s="229">
        <f t="shared" ref="O6:O51" si="8">$H6*$B$12</f>
        <v>12.6</v>
      </c>
      <c r="P6" s="228">
        <f t="shared" ref="P6:P51" si="9">$G6*$B$13</f>
        <v>12.6</v>
      </c>
      <c r="Q6" s="229">
        <f t="shared" ref="Q6:Q51" si="10">$G6*$B$14</f>
        <v>12.69</v>
      </c>
      <c r="R6" s="228">
        <f t="shared" ref="R6:R51" si="11">$G6*$B$15</f>
        <v>12.78</v>
      </c>
      <c r="S6" s="229">
        <f t="shared" ref="S6:S51" si="12">$G6*$B$16</f>
        <v>12.88</v>
      </c>
      <c r="T6" s="228">
        <f t="shared" ref="T6:T51" si="13">$G6*$B$17</f>
        <v>12.97</v>
      </c>
      <c r="U6" s="230">
        <f t="shared" ref="U6:U51" si="14">$G6*$B$18</f>
        <v>13.07</v>
      </c>
      <c r="V6" s="231">
        <f t="shared" ref="V6:V51" si="15">$G6*$B$19</f>
        <v>13.16</v>
      </c>
      <c r="W6" s="229">
        <f t="shared" ref="W6:W51" si="16">$G6*$B$20</f>
        <v>13.25</v>
      </c>
      <c r="X6" s="228">
        <f t="shared" ref="X6:X51" si="17">$G6*$B$21</f>
        <v>13.35</v>
      </c>
      <c r="Y6" s="229">
        <f t="shared" ref="Y6:Y51" si="18">$G6*$B$22</f>
        <v>13.44</v>
      </c>
      <c r="Z6" s="228">
        <f t="shared" ref="Z6:Z51" si="19">$G6*$B$23</f>
        <v>13.54</v>
      </c>
      <c r="AA6" s="229">
        <f t="shared" ref="AA6:AA51" si="20">$G6*$B$24</f>
        <v>13.63</v>
      </c>
      <c r="AB6" s="228">
        <f t="shared" ref="AB6:AB51" si="21">$G6*$B$25</f>
        <v>13.72</v>
      </c>
      <c r="AC6" s="229">
        <f t="shared" ref="AC6:AC51" si="22">$G6*$B$26</f>
        <v>13.82</v>
      </c>
      <c r="AD6" s="228">
        <f t="shared" ref="AD6:AD51" si="23">$G6*$B$27</f>
        <v>13.91</v>
      </c>
      <c r="AE6" s="230">
        <f t="shared" ref="AE6:AE51" si="24">$G6*$B$28</f>
        <v>14.01</v>
      </c>
      <c r="AF6" s="231">
        <f t="shared" ref="AF6:AF51" si="25">$G6*$B$29</f>
        <v>14.1</v>
      </c>
      <c r="AG6" s="229">
        <f t="shared" ref="AG6:AG51" si="26">$G6*$B$30</f>
        <v>14.19</v>
      </c>
      <c r="AH6" s="228">
        <f t="shared" ref="AH6:AH51" si="27">$G6*$B$31</f>
        <v>14.29</v>
      </c>
      <c r="AI6" s="229">
        <f t="shared" ref="AI6:AI51" si="28">$G6*$B$32</f>
        <v>14.38</v>
      </c>
      <c r="AJ6" s="228">
        <f t="shared" ref="AJ6:AJ51" si="29">$G6*$B$33</f>
        <v>14.48</v>
      </c>
      <c r="AK6" s="229">
        <f t="shared" ref="AK6:AK51" si="30">$G6*$B$34</f>
        <v>14.57</v>
      </c>
      <c r="AL6" s="228">
        <f t="shared" ref="AL6:AL51" si="31">$G6*$B$35</f>
        <v>14.66</v>
      </c>
      <c r="AM6" s="229">
        <f t="shared" ref="AM6:AM51" si="32">$G6*$B$36</f>
        <v>14.76</v>
      </c>
      <c r="AN6" s="228">
        <f t="shared" ref="AN6:AN51" si="33">$G6*$B$37</f>
        <v>14.85</v>
      </c>
      <c r="AO6" s="230">
        <f t="shared" ref="AO6:AO51" si="34">$G6*$B$38</f>
        <v>14.95</v>
      </c>
      <c r="AP6" s="231">
        <f t="shared" ref="AP6:AP51" si="35">$G6*$B$39</f>
        <v>15.04</v>
      </c>
      <c r="AQ6" s="229">
        <f t="shared" ref="AQ6:AQ51" si="36">$G6*$B$40</f>
        <v>15.13</v>
      </c>
      <c r="AR6" s="228">
        <f t="shared" ref="AR6:AR51" si="37">$G6*$B$41</f>
        <v>15.23</v>
      </c>
      <c r="AS6" s="229">
        <f t="shared" ref="AS6:AS51" si="38">$G6*$B$42</f>
        <v>15.32</v>
      </c>
      <c r="AT6" s="228">
        <f t="shared" ref="AT6:AT51" si="39">$G6*$B$43</f>
        <v>15.42</v>
      </c>
      <c r="AU6" s="229">
        <f t="shared" ref="AU6:AU51" si="40">$G6*$B$44</f>
        <v>15.51</v>
      </c>
      <c r="AV6" s="232">
        <f t="shared" ref="AV6:AV51" si="41">$G6*$B$45</f>
        <v>15.6</v>
      </c>
      <c r="AW6" s="229">
        <f t="shared" ref="AW6:AW51" si="42">$G6*$B$46</f>
        <v>15.7</v>
      </c>
      <c r="AX6" s="228">
        <f t="shared" ref="AX6:AX51" si="43">$G6*$B$47</f>
        <v>15.79</v>
      </c>
      <c r="AY6" s="230">
        <f t="shared" ref="AY6:AY51" si="44">$G6*$B$48</f>
        <v>15.89</v>
      </c>
      <c r="AZ6" s="299">
        <f t="shared" ref="AZ6:AZ51" si="45">$G6*$B$49</f>
        <v>15.98</v>
      </c>
      <c r="BA6" s="229">
        <f t="shared" ref="BA6:BA51" si="46">$G6*$B$50</f>
        <v>16.07</v>
      </c>
      <c r="BB6" s="232">
        <f t="shared" ref="BB6:BB51" si="47">$G6*$B$51</f>
        <v>16.170000000000002</v>
      </c>
      <c r="BC6" s="229">
        <f t="shared" ref="BC6:BC51" si="48">$G6*$B$52</f>
        <v>16.260000000000002</v>
      </c>
      <c r="BD6" s="232">
        <f>$G6*$B$53</f>
        <v>16.36</v>
      </c>
      <c r="BE6" s="229">
        <f>$G6*$B$54</f>
        <v>16.45</v>
      </c>
      <c r="BF6" s="300"/>
      <c r="BG6" s="301"/>
      <c r="BH6" s="226">
        <v>500000</v>
      </c>
      <c r="BI6" s="353" t="s">
        <v>92</v>
      </c>
    </row>
    <row r="7" spans="1:256" ht="15" x14ac:dyDescent="0.25">
      <c r="A7" s="214">
        <v>18</v>
      </c>
      <c r="B7" s="215">
        <f t="shared" ref="B7:B52" si="49">B6+C7</f>
        <v>1.024</v>
      </c>
      <c r="C7" s="215">
        <v>8.0000000000000002E-3</v>
      </c>
      <c r="D7" s="203"/>
      <c r="E7" s="354"/>
      <c r="F7" s="236">
        <v>600000</v>
      </c>
      <c r="G7" s="237">
        <f t="shared" si="0"/>
        <v>11.45</v>
      </c>
      <c r="H7" s="238">
        <f t="shared" si="1"/>
        <v>11.54</v>
      </c>
      <c r="I7" s="239">
        <f t="shared" si="2"/>
        <v>11.72</v>
      </c>
      <c r="J7" s="238">
        <f t="shared" si="3"/>
        <v>11.72</v>
      </c>
      <c r="K7" s="240">
        <f t="shared" si="4"/>
        <v>11.82</v>
      </c>
      <c r="L7" s="241">
        <f t="shared" si="5"/>
        <v>11.91</v>
      </c>
      <c r="M7" s="239">
        <f t="shared" si="6"/>
        <v>12</v>
      </c>
      <c r="N7" s="238">
        <f t="shared" si="7"/>
        <v>12.09</v>
      </c>
      <c r="O7" s="239">
        <f t="shared" si="8"/>
        <v>12.28</v>
      </c>
      <c r="P7" s="238">
        <f t="shared" si="9"/>
        <v>12.27</v>
      </c>
      <c r="Q7" s="239">
        <f t="shared" si="10"/>
        <v>12.37</v>
      </c>
      <c r="R7" s="238">
        <f t="shared" si="11"/>
        <v>12.46</v>
      </c>
      <c r="S7" s="239">
        <f t="shared" si="12"/>
        <v>12.55</v>
      </c>
      <c r="T7" s="238">
        <f t="shared" si="13"/>
        <v>12.64</v>
      </c>
      <c r="U7" s="240">
        <f t="shared" si="14"/>
        <v>12.73</v>
      </c>
      <c r="V7" s="241">
        <f t="shared" si="15"/>
        <v>12.82</v>
      </c>
      <c r="W7" s="239">
        <f t="shared" si="16"/>
        <v>12.92</v>
      </c>
      <c r="X7" s="238">
        <f t="shared" si="17"/>
        <v>13.01</v>
      </c>
      <c r="Y7" s="239">
        <f t="shared" si="18"/>
        <v>13.1</v>
      </c>
      <c r="Z7" s="238">
        <f t="shared" si="19"/>
        <v>13.19</v>
      </c>
      <c r="AA7" s="239">
        <f t="shared" si="20"/>
        <v>13.28</v>
      </c>
      <c r="AB7" s="238">
        <f t="shared" si="21"/>
        <v>13.37</v>
      </c>
      <c r="AC7" s="239">
        <f t="shared" si="22"/>
        <v>13.47</v>
      </c>
      <c r="AD7" s="238">
        <f t="shared" si="23"/>
        <v>13.56</v>
      </c>
      <c r="AE7" s="240">
        <f t="shared" si="24"/>
        <v>13.65</v>
      </c>
      <c r="AF7" s="241">
        <f t="shared" si="25"/>
        <v>13.74</v>
      </c>
      <c r="AG7" s="239">
        <f t="shared" si="26"/>
        <v>13.83</v>
      </c>
      <c r="AH7" s="238">
        <f t="shared" si="27"/>
        <v>13.92</v>
      </c>
      <c r="AI7" s="239">
        <f t="shared" si="28"/>
        <v>14.01</v>
      </c>
      <c r="AJ7" s="238">
        <f t="shared" si="29"/>
        <v>14.11</v>
      </c>
      <c r="AK7" s="239">
        <f t="shared" si="30"/>
        <v>14.2</v>
      </c>
      <c r="AL7" s="238">
        <f t="shared" si="31"/>
        <v>14.29</v>
      </c>
      <c r="AM7" s="239">
        <f t="shared" si="32"/>
        <v>14.38</v>
      </c>
      <c r="AN7" s="238">
        <f t="shared" si="33"/>
        <v>14.47</v>
      </c>
      <c r="AO7" s="240">
        <f t="shared" si="34"/>
        <v>14.56</v>
      </c>
      <c r="AP7" s="241">
        <f t="shared" si="35"/>
        <v>14.66</v>
      </c>
      <c r="AQ7" s="239">
        <f t="shared" si="36"/>
        <v>14.75</v>
      </c>
      <c r="AR7" s="238">
        <f t="shared" si="37"/>
        <v>14.84</v>
      </c>
      <c r="AS7" s="239">
        <f t="shared" si="38"/>
        <v>14.93</v>
      </c>
      <c r="AT7" s="238">
        <f t="shared" si="39"/>
        <v>15.02</v>
      </c>
      <c r="AU7" s="239">
        <f t="shared" si="40"/>
        <v>15.11</v>
      </c>
      <c r="AV7" s="242">
        <f t="shared" si="41"/>
        <v>15.21</v>
      </c>
      <c r="AW7" s="239">
        <f t="shared" si="42"/>
        <v>15.3</v>
      </c>
      <c r="AX7" s="238">
        <f t="shared" si="43"/>
        <v>15.39</v>
      </c>
      <c r="AY7" s="240">
        <f t="shared" si="44"/>
        <v>15.48</v>
      </c>
      <c r="AZ7" s="302">
        <f t="shared" si="45"/>
        <v>15.57</v>
      </c>
      <c r="BA7" s="239">
        <f t="shared" si="46"/>
        <v>15.66</v>
      </c>
      <c r="BB7" s="242">
        <f t="shared" si="47"/>
        <v>15.76</v>
      </c>
      <c r="BC7" s="239">
        <f t="shared" si="48"/>
        <v>15.85</v>
      </c>
      <c r="BD7" s="242">
        <f>$G7*$B$53</f>
        <v>15.94</v>
      </c>
      <c r="BE7" s="239">
        <f>$G7*$B$54</f>
        <v>16.03</v>
      </c>
      <c r="BF7" s="244"/>
      <c r="BG7" s="301"/>
      <c r="BH7" s="236">
        <v>600000</v>
      </c>
      <c r="BI7" s="354"/>
    </row>
    <row r="8" spans="1:256" ht="15" x14ac:dyDescent="0.25">
      <c r="A8" s="200">
        <v>19</v>
      </c>
      <c r="B8" s="201">
        <f t="shared" si="49"/>
        <v>1.032</v>
      </c>
      <c r="C8" s="202">
        <v>8.0000000000000002E-3</v>
      </c>
      <c r="D8" s="203"/>
      <c r="E8" s="354"/>
      <c r="F8" s="245">
        <v>700000</v>
      </c>
      <c r="G8" s="237">
        <f t="shared" si="0"/>
        <v>11.19</v>
      </c>
      <c r="H8" s="238">
        <f t="shared" si="1"/>
        <v>11.28</v>
      </c>
      <c r="I8" s="239">
        <f t="shared" si="2"/>
        <v>11.46</v>
      </c>
      <c r="J8" s="238">
        <f t="shared" si="3"/>
        <v>11.46</v>
      </c>
      <c r="K8" s="240">
        <f t="shared" si="4"/>
        <v>11.55</v>
      </c>
      <c r="L8" s="241">
        <f t="shared" si="5"/>
        <v>11.64</v>
      </c>
      <c r="M8" s="239">
        <f t="shared" si="6"/>
        <v>11.73</v>
      </c>
      <c r="N8" s="238">
        <f t="shared" si="7"/>
        <v>11.82</v>
      </c>
      <c r="O8" s="239">
        <f t="shared" si="8"/>
        <v>12</v>
      </c>
      <c r="P8" s="238">
        <f t="shared" si="9"/>
        <v>12</v>
      </c>
      <c r="Q8" s="239">
        <f t="shared" si="10"/>
        <v>12.09</v>
      </c>
      <c r="R8" s="238">
        <f t="shared" si="11"/>
        <v>12.17</v>
      </c>
      <c r="S8" s="239">
        <f t="shared" si="12"/>
        <v>12.26</v>
      </c>
      <c r="T8" s="238">
        <f t="shared" si="13"/>
        <v>12.35</v>
      </c>
      <c r="U8" s="240">
        <f t="shared" si="14"/>
        <v>12.44</v>
      </c>
      <c r="V8" s="241">
        <f t="shared" si="15"/>
        <v>12.53</v>
      </c>
      <c r="W8" s="239">
        <f t="shared" si="16"/>
        <v>12.62</v>
      </c>
      <c r="X8" s="238">
        <f t="shared" si="17"/>
        <v>12.71</v>
      </c>
      <c r="Y8" s="239">
        <f t="shared" si="18"/>
        <v>12.8</v>
      </c>
      <c r="Z8" s="238">
        <f t="shared" si="19"/>
        <v>12.89</v>
      </c>
      <c r="AA8" s="239">
        <f t="shared" si="20"/>
        <v>12.98</v>
      </c>
      <c r="AB8" s="238">
        <f t="shared" si="21"/>
        <v>13.07</v>
      </c>
      <c r="AC8" s="239">
        <f t="shared" si="22"/>
        <v>13.16</v>
      </c>
      <c r="AD8" s="238">
        <f t="shared" si="23"/>
        <v>13.25</v>
      </c>
      <c r="AE8" s="240">
        <f t="shared" si="24"/>
        <v>13.34</v>
      </c>
      <c r="AF8" s="241">
        <f t="shared" si="25"/>
        <v>13.43</v>
      </c>
      <c r="AG8" s="239">
        <f t="shared" si="26"/>
        <v>13.52</v>
      </c>
      <c r="AH8" s="238">
        <f t="shared" si="27"/>
        <v>13.61</v>
      </c>
      <c r="AI8" s="239">
        <f t="shared" si="28"/>
        <v>13.7</v>
      </c>
      <c r="AJ8" s="238">
        <f t="shared" si="29"/>
        <v>13.79</v>
      </c>
      <c r="AK8" s="239">
        <f t="shared" si="30"/>
        <v>13.88</v>
      </c>
      <c r="AL8" s="238">
        <f t="shared" si="31"/>
        <v>13.97</v>
      </c>
      <c r="AM8" s="239">
        <f t="shared" si="32"/>
        <v>14.05</v>
      </c>
      <c r="AN8" s="238">
        <f t="shared" si="33"/>
        <v>14.14</v>
      </c>
      <c r="AO8" s="240">
        <f t="shared" si="34"/>
        <v>14.23</v>
      </c>
      <c r="AP8" s="241">
        <f t="shared" si="35"/>
        <v>14.32</v>
      </c>
      <c r="AQ8" s="239">
        <f t="shared" si="36"/>
        <v>14.41</v>
      </c>
      <c r="AR8" s="238">
        <f t="shared" si="37"/>
        <v>14.5</v>
      </c>
      <c r="AS8" s="239">
        <f t="shared" si="38"/>
        <v>14.59</v>
      </c>
      <c r="AT8" s="238">
        <f t="shared" si="39"/>
        <v>14.68</v>
      </c>
      <c r="AU8" s="239">
        <f t="shared" si="40"/>
        <v>14.77</v>
      </c>
      <c r="AV8" s="242">
        <f t="shared" si="41"/>
        <v>14.86</v>
      </c>
      <c r="AW8" s="239">
        <f t="shared" si="42"/>
        <v>14.95</v>
      </c>
      <c r="AX8" s="238">
        <f t="shared" si="43"/>
        <v>15.04</v>
      </c>
      <c r="AY8" s="240">
        <f t="shared" si="44"/>
        <v>15.13</v>
      </c>
      <c r="AZ8" s="302">
        <f t="shared" si="45"/>
        <v>15.22</v>
      </c>
      <c r="BA8" s="239">
        <f t="shared" si="46"/>
        <v>15.31</v>
      </c>
      <c r="BB8" s="242">
        <f t="shared" si="47"/>
        <v>15.4</v>
      </c>
      <c r="BC8" s="239">
        <f t="shared" si="48"/>
        <v>15.49</v>
      </c>
      <c r="BD8" s="242">
        <f t="shared" ref="BD8:BD51" si="50">$G8*$B$53</f>
        <v>15.58</v>
      </c>
      <c r="BE8" s="239">
        <f t="shared" ref="BE8:BE51" si="51">$G8*$B$54</f>
        <v>15.67</v>
      </c>
      <c r="BF8" s="244"/>
      <c r="BG8" s="301"/>
      <c r="BH8" s="245">
        <v>700000</v>
      </c>
      <c r="BI8" s="354"/>
    </row>
    <row r="9" spans="1:256" ht="15" x14ac:dyDescent="0.25">
      <c r="A9" s="214">
        <v>20</v>
      </c>
      <c r="B9" s="215">
        <f>B8+C9</f>
        <v>1.04</v>
      </c>
      <c r="C9" s="215">
        <v>8.0000000000000002E-3</v>
      </c>
      <c r="D9" s="203"/>
      <c r="E9" s="354"/>
      <c r="F9" s="236">
        <v>800000</v>
      </c>
      <c r="G9" s="237">
        <f t="shared" si="0"/>
        <v>10.98</v>
      </c>
      <c r="H9" s="238">
        <f t="shared" si="1"/>
        <v>11.07</v>
      </c>
      <c r="I9" s="239">
        <f t="shared" si="2"/>
        <v>11.25</v>
      </c>
      <c r="J9" s="238">
        <f t="shared" si="3"/>
        <v>11.24</v>
      </c>
      <c r="K9" s="240">
        <f t="shared" si="4"/>
        <v>11.33</v>
      </c>
      <c r="L9" s="241">
        <f t="shared" si="5"/>
        <v>11.42</v>
      </c>
      <c r="M9" s="239">
        <f t="shared" si="6"/>
        <v>11.51</v>
      </c>
      <c r="N9" s="238">
        <f t="shared" si="7"/>
        <v>11.59</v>
      </c>
      <c r="O9" s="239">
        <f t="shared" si="8"/>
        <v>11.78</v>
      </c>
      <c r="P9" s="238">
        <f t="shared" si="9"/>
        <v>11.77</v>
      </c>
      <c r="Q9" s="239">
        <f t="shared" si="10"/>
        <v>11.86</v>
      </c>
      <c r="R9" s="238">
        <f t="shared" si="11"/>
        <v>11.95</v>
      </c>
      <c r="S9" s="239">
        <f t="shared" si="12"/>
        <v>12.03</v>
      </c>
      <c r="T9" s="238">
        <f t="shared" si="13"/>
        <v>12.12</v>
      </c>
      <c r="U9" s="240">
        <f t="shared" si="14"/>
        <v>12.21</v>
      </c>
      <c r="V9" s="241">
        <f t="shared" si="15"/>
        <v>12.3</v>
      </c>
      <c r="W9" s="239">
        <f t="shared" si="16"/>
        <v>12.39</v>
      </c>
      <c r="X9" s="238">
        <f t="shared" si="17"/>
        <v>12.47</v>
      </c>
      <c r="Y9" s="239">
        <f t="shared" si="18"/>
        <v>12.56</v>
      </c>
      <c r="Z9" s="238">
        <f t="shared" si="19"/>
        <v>12.65</v>
      </c>
      <c r="AA9" s="239">
        <f t="shared" si="20"/>
        <v>12.74</v>
      </c>
      <c r="AB9" s="238">
        <f t="shared" si="21"/>
        <v>12.82</v>
      </c>
      <c r="AC9" s="239">
        <f t="shared" si="22"/>
        <v>12.91</v>
      </c>
      <c r="AD9" s="238">
        <f t="shared" si="23"/>
        <v>13</v>
      </c>
      <c r="AE9" s="240">
        <f t="shared" si="24"/>
        <v>13.09</v>
      </c>
      <c r="AF9" s="241">
        <f t="shared" si="25"/>
        <v>13.18</v>
      </c>
      <c r="AG9" s="239">
        <f t="shared" si="26"/>
        <v>13.26</v>
      </c>
      <c r="AH9" s="238">
        <f t="shared" si="27"/>
        <v>13.35</v>
      </c>
      <c r="AI9" s="239">
        <f t="shared" si="28"/>
        <v>13.44</v>
      </c>
      <c r="AJ9" s="238">
        <f t="shared" si="29"/>
        <v>13.53</v>
      </c>
      <c r="AK9" s="239">
        <f t="shared" si="30"/>
        <v>13.62</v>
      </c>
      <c r="AL9" s="238">
        <f t="shared" si="31"/>
        <v>13.7</v>
      </c>
      <c r="AM9" s="239">
        <f t="shared" si="32"/>
        <v>13.79</v>
      </c>
      <c r="AN9" s="238">
        <f t="shared" si="33"/>
        <v>13.88</v>
      </c>
      <c r="AO9" s="240">
        <f t="shared" si="34"/>
        <v>13.97</v>
      </c>
      <c r="AP9" s="241">
        <f t="shared" si="35"/>
        <v>14.05</v>
      </c>
      <c r="AQ9" s="239">
        <f t="shared" si="36"/>
        <v>14.14</v>
      </c>
      <c r="AR9" s="238">
        <f t="shared" si="37"/>
        <v>14.23</v>
      </c>
      <c r="AS9" s="239">
        <f t="shared" si="38"/>
        <v>14.32</v>
      </c>
      <c r="AT9" s="238">
        <f t="shared" si="39"/>
        <v>14.41</v>
      </c>
      <c r="AU9" s="239">
        <f t="shared" si="40"/>
        <v>14.49</v>
      </c>
      <c r="AV9" s="242">
        <f t="shared" si="41"/>
        <v>14.58</v>
      </c>
      <c r="AW9" s="239">
        <f t="shared" si="42"/>
        <v>14.67</v>
      </c>
      <c r="AX9" s="238">
        <f t="shared" si="43"/>
        <v>14.76</v>
      </c>
      <c r="AY9" s="240">
        <f t="shared" si="44"/>
        <v>14.84</v>
      </c>
      <c r="AZ9" s="302">
        <f t="shared" si="45"/>
        <v>14.93</v>
      </c>
      <c r="BA9" s="239">
        <f t="shared" si="46"/>
        <v>15.02</v>
      </c>
      <c r="BB9" s="242">
        <f t="shared" si="47"/>
        <v>15.11</v>
      </c>
      <c r="BC9" s="239">
        <f t="shared" si="48"/>
        <v>15.2</v>
      </c>
      <c r="BD9" s="242">
        <f t="shared" si="50"/>
        <v>15.28</v>
      </c>
      <c r="BE9" s="239">
        <f t="shared" si="51"/>
        <v>15.37</v>
      </c>
      <c r="BF9" s="244"/>
      <c r="BG9" s="301"/>
      <c r="BH9" s="236">
        <v>800000</v>
      </c>
      <c r="BI9" s="354"/>
    </row>
    <row r="10" spans="1:256" ht="15.75" thickBot="1" x14ac:dyDescent="0.3">
      <c r="A10" s="200">
        <v>21</v>
      </c>
      <c r="B10" s="201">
        <f t="shared" si="49"/>
        <v>1.048</v>
      </c>
      <c r="C10" s="202">
        <v>8.0000000000000002E-3</v>
      </c>
      <c r="D10" s="203"/>
      <c r="E10" s="354"/>
      <c r="F10" s="303">
        <v>900000</v>
      </c>
      <c r="G10" s="247">
        <f t="shared" si="0"/>
        <v>10.79</v>
      </c>
      <c r="H10" s="248">
        <f t="shared" si="1"/>
        <v>10.88</v>
      </c>
      <c r="I10" s="249">
        <f t="shared" si="2"/>
        <v>11.05</v>
      </c>
      <c r="J10" s="248">
        <f t="shared" si="3"/>
        <v>11.05</v>
      </c>
      <c r="K10" s="250">
        <f t="shared" si="4"/>
        <v>11.14</v>
      </c>
      <c r="L10" s="251">
        <f t="shared" si="5"/>
        <v>11.22</v>
      </c>
      <c r="M10" s="249">
        <f t="shared" si="6"/>
        <v>11.31</v>
      </c>
      <c r="N10" s="248">
        <f t="shared" si="7"/>
        <v>11.39</v>
      </c>
      <c r="O10" s="249">
        <f t="shared" si="8"/>
        <v>11.58</v>
      </c>
      <c r="P10" s="248">
        <f t="shared" si="9"/>
        <v>11.57</v>
      </c>
      <c r="Q10" s="249">
        <f t="shared" si="10"/>
        <v>11.65</v>
      </c>
      <c r="R10" s="248">
        <f t="shared" si="11"/>
        <v>11.74</v>
      </c>
      <c r="S10" s="249">
        <f t="shared" si="12"/>
        <v>11.83</v>
      </c>
      <c r="T10" s="248">
        <f t="shared" si="13"/>
        <v>11.91</v>
      </c>
      <c r="U10" s="250">
        <f t="shared" si="14"/>
        <v>12</v>
      </c>
      <c r="V10" s="251">
        <f t="shared" si="15"/>
        <v>12.08</v>
      </c>
      <c r="W10" s="249">
        <f t="shared" si="16"/>
        <v>12.17</v>
      </c>
      <c r="X10" s="248">
        <f t="shared" si="17"/>
        <v>12.26</v>
      </c>
      <c r="Y10" s="249">
        <f t="shared" si="18"/>
        <v>12.34</v>
      </c>
      <c r="Z10" s="248">
        <f t="shared" si="19"/>
        <v>12.43</v>
      </c>
      <c r="AA10" s="249">
        <f t="shared" si="20"/>
        <v>12.52</v>
      </c>
      <c r="AB10" s="248">
        <f t="shared" si="21"/>
        <v>12.6</v>
      </c>
      <c r="AC10" s="249">
        <f t="shared" si="22"/>
        <v>12.69</v>
      </c>
      <c r="AD10" s="248">
        <f t="shared" si="23"/>
        <v>12.78</v>
      </c>
      <c r="AE10" s="250">
        <f t="shared" si="24"/>
        <v>12.86</v>
      </c>
      <c r="AF10" s="251">
        <f t="shared" si="25"/>
        <v>12.95</v>
      </c>
      <c r="AG10" s="249">
        <f t="shared" si="26"/>
        <v>13.03</v>
      </c>
      <c r="AH10" s="248">
        <f t="shared" si="27"/>
        <v>13.12</v>
      </c>
      <c r="AI10" s="249">
        <f t="shared" si="28"/>
        <v>13.21</v>
      </c>
      <c r="AJ10" s="248">
        <f t="shared" si="29"/>
        <v>13.29</v>
      </c>
      <c r="AK10" s="249">
        <f t="shared" si="30"/>
        <v>13.38</v>
      </c>
      <c r="AL10" s="248">
        <f t="shared" si="31"/>
        <v>13.47</v>
      </c>
      <c r="AM10" s="249">
        <f t="shared" si="32"/>
        <v>13.55</v>
      </c>
      <c r="AN10" s="248">
        <f t="shared" si="33"/>
        <v>13.64</v>
      </c>
      <c r="AO10" s="250">
        <f t="shared" si="34"/>
        <v>13.72</v>
      </c>
      <c r="AP10" s="251">
        <f t="shared" si="35"/>
        <v>13.81</v>
      </c>
      <c r="AQ10" s="249">
        <f t="shared" si="36"/>
        <v>13.9</v>
      </c>
      <c r="AR10" s="248">
        <f t="shared" si="37"/>
        <v>13.98</v>
      </c>
      <c r="AS10" s="249">
        <f t="shared" si="38"/>
        <v>14.07</v>
      </c>
      <c r="AT10" s="248">
        <f t="shared" si="39"/>
        <v>14.16</v>
      </c>
      <c r="AU10" s="249">
        <f t="shared" si="40"/>
        <v>14.24</v>
      </c>
      <c r="AV10" s="252">
        <f t="shared" si="41"/>
        <v>14.33</v>
      </c>
      <c r="AW10" s="249">
        <f t="shared" si="42"/>
        <v>14.42</v>
      </c>
      <c r="AX10" s="248">
        <f t="shared" si="43"/>
        <v>14.5</v>
      </c>
      <c r="AY10" s="250">
        <f t="shared" si="44"/>
        <v>14.59</v>
      </c>
      <c r="AZ10" s="304">
        <f t="shared" si="45"/>
        <v>14.67</v>
      </c>
      <c r="BA10" s="249">
        <f t="shared" si="46"/>
        <v>14.76</v>
      </c>
      <c r="BB10" s="252">
        <f t="shared" si="47"/>
        <v>14.85</v>
      </c>
      <c r="BC10" s="249">
        <f t="shared" si="48"/>
        <v>14.93</v>
      </c>
      <c r="BD10" s="252">
        <f t="shared" si="50"/>
        <v>15.02</v>
      </c>
      <c r="BE10" s="249">
        <f t="shared" si="51"/>
        <v>15.11</v>
      </c>
      <c r="BF10" s="254"/>
      <c r="BG10" s="301"/>
      <c r="BH10" s="303">
        <v>900000</v>
      </c>
      <c r="BI10" s="354"/>
    </row>
    <row r="11" spans="1:256" ht="15" x14ac:dyDescent="0.25">
      <c r="A11" s="214">
        <v>22</v>
      </c>
      <c r="B11" s="215">
        <f t="shared" si="49"/>
        <v>1.056</v>
      </c>
      <c r="C11" s="215">
        <v>8.0000000000000002E-3</v>
      </c>
      <c r="D11" s="203"/>
      <c r="E11" s="354"/>
      <c r="F11" s="226">
        <v>1000000</v>
      </c>
      <c r="G11" s="227">
        <f t="shared" si="0"/>
        <v>10.63</v>
      </c>
      <c r="H11" s="228">
        <f t="shared" si="1"/>
        <v>10.72</v>
      </c>
      <c r="I11" s="229">
        <f t="shared" si="2"/>
        <v>10.89</v>
      </c>
      <c r="J11" s="228">
        <f t="shared" si="3"/>
        <v>10.89</v>
      </c>
      <c r="K11" s="230">
        <f t="shared" si="4"/>
        <v>10.97</v>
      </c>
      <c r="L11" s="231">
        <f t="shared" si="5"/>
        <v>11.06</v>
      </c>
      <c r="M11" s="229">
        <f t="shared" si="6"/>
        <v>11.14</v>
      </c>
      <c r="N11" s="228">
        <f t="shared" si="7"/>
        <v>11.23</v>
      </c>
      <c r="O11" s="229">
        <f t="shared" si="8"/>
        <v>11.41</v>
      </c>
      <c r="P11" s="228">
        <f t="shared" si="9"/>
        <v>11.4</v>
      </c>
      <c r="Q11" s="229">
        <f t="shared" si="10"/>
        <v>11.48</v>
      </c>
      <c r="R11" s="228">
        <f t="shared" si="11"/>
        <v>11.57</v>
      </c>
      <c r="S11" s="229">
        <f t="shared" si="12"/>
        <v>11.65</v>
      </c>
      <c r="T11" s="228">
        <f t="shared" si="13"/>
        <v>11.74</v>
      </c>
      <c r="U11" s="230">
        <f t="shared" si="14"/>
        <v>11.82</v>
      </c>
      <c r="V11" s="231">
        <f t="shared" si="15"/>
        <v>11.91</v>
      </c>
      <c r="W11" s="229">
        <f t="shared" si="16"/>
        <v>11.99</v>
      </c>
      <c r="X11" s="228">
        <f t="shared" si="17"/>
        <v>12.08</v>
      </c>
      <c r="Y11" s="229">
        <f t="shared" si="18"/>
        <v>12.16</v>
      </c>
      <c r="Z11" s="228">
        <f t="shared" si="19"/>
        <v>12.25</v>
      </c>
      <c r="AA11" s="229">
        <f t="shared" si="20"/>
        <v>12.33</v>
      </c>
      <c r="AB11" s="228">
        <f t="shared" si="21"/>
        <v>12.42</v>
      </c>
      <c r="AC11" s="229">
        <f t="shared" si="22"/>
        <v>12.5</v>
      </c>
      <c r="AD11" s="228">
        <f t="shared" si="23"/>
        <v>12.59</v>
      </c>
      <c r="AE11" s="230">
        <f t="shared" si="24"/>
        <v>12.67</v>
      </c>
      <c r="AF11" s="231">
        <f t="shared" si="25"/>
        <v>12.76</v>
      </c>
      <c r="AG11" s="229">
        <f t="shared" si="26"/>
        <v>12.84</v>
      </c>
      <c r="AH11" s="228">
        <f t="shared" si="27"/>
        <v>12.93</v>
      </c>
      <c r="AI11" s="229">
        <f t="shared" si="28"/>
        <v>13.01</v>
      </c>
      <c r="AJ11" s="228">
        <f t="shared" si="29"/>
        <v>13.1</v>
      </c>
      <c r="AK11" s="229">
        <f t="shared" si="30"/>
        <v>13.18</v>
      </c>
      <c r="AL11" s="228">
        <f t="shared" si="31"/>
        <v>13.27</v>
      </c>
      <c r="AM11" s="229">
        <f t="shared" si="32"/>
        <v>13.35</v>
      </c>
      <c r="AN11" s="228">
        <f t="shared" si="33"/>
        <v>13.44</v>
      </c>
      <c r="AO11" s="230">
        <f t="shared" si="34"/>
        <v>13.52</v>
      </c>
      <c r="AP11" s="231">
        <f t="shared" si="35"/>
        <v>13.61</v>
      </c>
      <c r="AQ11" s="229">
        <f t="shared" si="36"/>
        <v>13.69</v>
      </c>
      <c r="AR11" s="228">
        <f t="shared" si="37"/>
        <v>13.78</v>
      </c>
      <c r="AS11" s="229">
        <f t="shared" si="38"/>
        <v>13.86</v>
      </c>
      <c r="AT11" s="228">
        <f t="shared" si="39"/>
        <v>13.95</v>
      </c>
      <c r="AU11" s="229">
        <f t="shared" si="40"/>
        <v>14.03</v>
      </c>
      <c r="AV11" s="232">
        <f t="shared" si="41"/>
        <v>14.12</v>
      </c>
      <c r="AW11" s="229">
        <f t="shared" si="42"/>
        <v>14.2</v>
      </c>
      <c r="AX11" s="228">
        <f t="shared" si="43"/>
        <v>14.29</v>
      </c>
      <c r="AY11" s="230">
        <f t="shared" si="44"/>
        <v>14.37</v>
      </c>
      <c r="AZ11" s="299">
        <f t="shared" si="45"/>
        <v>14.46</v>
      </c>
      <c r="BA11" s="229">
        <f t="shared" si="46"/>
        <v>14.54</v>
      </c>
      <c r="BB11" s="232">
        <f t="shared" si="47"/>
        <v>14.63</v>
      </c>
      <c r="BC11" s="229">
        <f t="shared" si="48"/>
        <v>14.71</v>
      </c>
      <c r="BD11" s="232">
        <f t="shared" si="50"/>
        <v>14.8</v>
      </c>
      <c r="BE11" s="229">
        <f t="shared" si="51"/>
        <v>14.88</v>
      </c>
      <c r="BF11" s="256"/>
      <c r="BG11" s="301"/>
      <c r="BH11" s="226">
        <v>1000000</v>
      </c>
      <c r="BI11" s="354"/>
    </row>
    <row r="12" spans="1:256" ht="15" x14ac:dyDescent="0.25">
      <c r="A12" s="200">
        <v>23</v>
      </c>
      <c r="B12" s="201">
        <f t="shared" si="49"/>
        <v>1.0640000000000001</v>
      </c>
      <c r="C12" s="202">
        <v>8.0000000000000002E-3</v>
      </c>
      <c r="D12" s="203"/>
      <c r="E12" s="354"/>
      <c r="F12" s="245">
        <v>1100000</v>
      </c>
      <c r="G12" s="237">
        <f t="shared" si="0"/>
        <v>10.48</v>
      </c>
      <c r="H12" s="238">
        <f t="shared" si="1"/>
        <v>10.56</v>
      </c>
      <c r="I12" s="239">
        <f t="shared" si="2"/>
        <v>10.73</v>
      </c>
      <c r="J12" s="238">
        <f t="shared" si="3"/>
        <v>10.73</v>
      </c>
      <c r="K12" s="240">
        <f t="shared" si="4"/>
        <v>10.82</v>
      </c>
      <c r="L12" s="241">
        <f t="shared" si="5"/>
        <v>10.9</v>
      </c>
      <c r="M12" s="239">
        <f t="shared" si="6"/>
        <v>10.98</v>
      </c>
      <c r="N12" s="238">
        <f t="shared" si="7"/>
        <v>11.07</v>
      </c>
      <c r="O12" s="239">
        <f t="shared" si="8"/>
        <v>11.24</v>
      </c>
      <c r="P12" s="238">
        <f t="shared" si="9"/>
        <v>11.23</v>
      </c>
      <c r="Q12" s="239">
        <f t="shared" si="10"/>
        <v>11.32</v>
      </c>
      <c r="R12" s="238">
        <f t="shared" si="11"/>
        <v>11.4</v>
      </c>
      <c r="S12" s="239">
        <f t="shared" si="12"/>
        <v>11.49</v>
      </c>
      <c r="T12" s="238">
        <f t="shared" si="13"/>
        <v>11.57</v>
      </c>
      <c r="U12" s="240">
        <f t="shared" si="14"/>
        <v>11.65</v>
      </c>
      <c r="V12" s="241">
        <f t="shared" si="15"/>
        <v>11.74</v>
      </c>
      <c r="W12" s="239">
        <f t="shared" si="16"/>
        <v>11.82</v>
      </c>
      <c r="X12" s="238">
        <f t="shared" si="17"/>
        <v>11.91</v>
      </c>
      <c r="Y12" s="239">
        <f t="shared" si="18"/>
        <v>11.99</v>
      </c>
      <c r="Z12" s="238">
        <f t="shared" si="19"/>
        <v>12.07</v>
      </c>
      <c r="AA12" s="239">
        <f t="shared" si="20"/>
        <v>12.16</v>
      </c>
      <c r="AB12" s="238">
        <f t="shared" si="21"/>
        <v>12.24</v>
      </c>
      <c r="AC12" s="239">
        <f t="shared" si="22"/>
        <v>12.32</v>
      </c>
      <c r="AD12" s="238">
        <f t="shared" si="23"/>
        <v>12.41</v>
      </c>
      <c r="AE12" s="240">
        <f t="shared" si="24"/>
        <v>12.49</v>
      </c>
      <c r="AF12" s="241">
        <f t="shared" si="25"/>
        <v>12.58</v>
      </c>
      <c r="AG12" s="239">
        <f t="shared" si="26"/>
        <v>12.66</v>
      </c>
      <c r="AH12" s="238">
        <f t="shared" si="27"/>
        <v>12.74</v>
      </c>
      <c r="AI12" s="239">
        <f t="shared" si="28"/>
        <v>12.83</v>
      </c>
      <c r="AJ12" s="238">
        <f t="shared" si="29"/>
        <v>12.91</v>
      </c>
      <c r="AK12" s="239">
        <f t="shared" si="30"/>
        <v>13</v>
      </c>
      <c r="AL12" s="238">
        <f t="shared" si="31"/>
        <v>13.08</v>
      </c>
      <c r="AM12" s="239">
        <f t="shared" si="32"/>
        <v>13.16</v>
      </c>
      <c r="AN12" s="238">
        <f t="shared" si="33"/>
        <v>13.25</v>
      </c>
      <c r="AO12" s="240">
        <f t="shared" si="34"/>
        <v>13.33</v>
      </c>
      <c r="AP12" s="241">
        <f t="shared" si="35"/>
        <v>13.41</v>
      </c>
      <c r="AQ12" s="239">
        <f t="shared" si="36"/>
        <v>13.5</v>
      </c>
      <c r="AR12" s="238">
        <f t="shared" si="37"/>
        <v>13.58</v>
      </c>
      <c r="AS12" s="239">
        <f t="shared" si="38"/>
        <v>13.67</v>
      </c>
      <c r="AT12" s="238">
        <f t="shared" si="39"/>
        <v>13.75</v>
      </c>
      <c r="AU12" s="239">
        <f t="shared" si="40"/>
        <v>13.83</v>
      </c>
      <c r="AV12" s="242">
        <f t="shared" si="41"/>
        <v>13.92</v>
      </c>
      <c r="AW12" s="239">
        <f t="shared" si="42"/>
        <v>14</v>
      </c>
      <c r="AX12" s="238">
        <f t="shared" si="43"/>
        <v>14.09</v>
      </c>
      <c r="AY12" s="240">
        <f t="shared" si="44"/>
        <v>14.17</v>
      </c>
      <c r="AZ12" s="302">
        <f t="shared" si="45"/>
        <v>14.25</v>
      </c>
      <c r="BA12" s="239">
        <f t="shared" si="46"/>
        <v>14.34</v>
      </c>
      <c r="BB12" s="242">
        <f t="shared" si="47"/>
        <v>14.42</v>
      </c>
      <c r="BC12" s="239">
        <f t="shared" si="48"/>
        <v>14.5</v>
      </c>
      <c r="BD12" s="242">
        <f t="shared" si="50"/>
        <v>14.59</v>
      </c>
      <c r="BE12" s="239">
        <f t="shared" si="51"/>
        <v>14.67</v>
      </c>
      <c r="BF12" s="244"/>
      <c r="BG12" s="301"/>
      <c r="BH12" s="245">
        <v>1100000</v>
      </c>
      <c r="BI12" s="354"/>
    </row>
    <row r="13" spans="1:256" ht="15" x14ac:dyDescent="0.25">
      <c r="A13" s="214">
        <v>24</v>
      </c>
      <c r="B13" s="215">
        <f t="shared" si="49"/>
        <v>1.0720000000000001</v>
      </c>
      <c r="C13" s="215">
        <v>8.0000000000000002E-3</v>
      </c>
      <c r="D13" s="203"/>
      <c r="E13" s="354"/>
      <c r="F13" s="236">
        <v>1200000</v>
      </c>
      <c r="G13" s="237">
        <f t="shared" si="0"/>
        <v>10.35</v>
      </c>
      <c r="H13" s="238">
        <f t="shared" si="1"/>
        <v>10.43</v>
      </c>
      <c r="I13" s="239">
        <f t="shared" si="2"/>
        <v>10.6</v>
      </c>
      <c r="J13" s="238">
        <f t="shared" si="3"/>
        <v>10.6</v>
      </c>
      <c r="K13" s="240">
        <f t="shared" si="4"/>
        <v>10.68</v>
      </c>
      <c r="L13" s="241">
        <f t="shared" si="5"/>
        <v>10.76</v>
      </c>
      <c r="M13" s="239">
        <f t="shared" si="6"/>
        <v>10.85</v>
      </c>
      <c r="N13" s="238">
        <f t="shared" si="7"/>
        <v>10.93</v>
      </c>
      <c r="O13" s="239">
        <f t="shared" si="8"/>
        <v>11.1</v>
      </c>
      <c r="P13" s="238">
        <f t="shared" si="9"/>
        <v>11.1</v>
      </c>
      <c r="Q13" s="239">
        <f t="shared" si="10"/>
        <v>11.18</v>
      </c>
      <c r="R13" s="238">
        <f t="shared" si="11"/>
        <v>11.26</v>
      </c>
      <c r="S13" s="239">
        <f t="shared" si="12"/>
        <v>11.34</v>
      </c>
      <c r="T13" s="238">
        <f t="shared" si="13"/>
        <v>11.43</v>
      </c>
      <c r="U13" s="240">
        <f t="shared" si="14"/>
        <v>11.51</v>
      </c>
      <c r="V13" s="241">
        <f t="shared" si="15"/>
        <v>11.59</v>
      </c>
      <c r="W13" s="239">
        <f t="shared" si="16"/>
        <v>11.67</v>
      </c>
      <c r="X13" s="238">
        <f t="shared" si="17"/>
        <v>11.76</v>
      </c>
      <c r="Y13" s="239">
        <f t="shared" si="18"/>
        <v>11.84</v>
      </c>
      <c r="Z13" s="238">
        <f t="shared" si="19"/>
        <v>11.92</v>
      </c>
      <c r="AA13" s="239">
        <f t="shared" si="20"/>
        <v>12.01</v>
      </c>
      <c r="AB13" s="238">
        <f t="shared" si="21"/>
        <v>12.09</v>
      </c>
      <c r="AC13" s="239">
        <f t="shared" si="22"/>
        <v>12.17</v>
      </c>
      <c r="AD13" s="238">
        <f t="shared" si="23"/>
        <v>12.25</v>
      </c>
      <c r="AE13" s="240">
        <f t="shared" si="24"/>
        <v>12.34</v>
      </c>
      <c r="AF13" s="241">
        <f t="shared" si="25"/>
        <v>12.42</v>
      </c>
      <c r="AG13" s="239">
        <f t="shared" si="26"/>
        <v>12.5</v>
      </c>
      <c r="AH13" s="238">
        <f t="shared" si="27"/>
        <v>12.59</v>
      </c>
      <c r="AI13" s="239">
        <f t="shared" si="28"/>
        <v>12.67</v>
      </c>
      <c r="AJ13" s="238">
        <f t="shared" si="29"/>
        <v>12.75</v>
      </c>
      <c r="AK13" s="239">
        <f t="shared" si="30"/>
        <v>12.83</v>
      </c>
      <c r="AL13" s="238">
        <f t="shared" si="31"/>
        <v>12.92</v>
      </c>
      <c r="AM13" s="239">
        <f t="shared" si="32"/>
        <v>13</v>
      </c>
      <c r="AN13" s="238">
        <f t="shared" si="33"/>
        <v>13.08</v>
      </c>
      <c r="AO13" s="240">
        <f t="shared" si="34"/>
        <v>13.17</v>
      </c>
      <c r="AP13" s="241">
        <f t="shared" si="35"/>
        <v>13.25</v>
      </c>
      <c r="AQ13" s="239">
        <f t="shared" si="36"/>
        <v>13.33</v>
      </c>
      <c r="AR13" s="238">
        <f t="shared" si="37"/>
        <v>13.41</v>
      </c>
      <c r="AS13" s="239">
        <f t="shared" si="38"/>
        <v>13.5</v>
      </c>
      <c r="AT13" s="238">
        <f t="shared" si="39"/>
        <v>13.58</v>
      </c>
      <c r="AU13" s="239">
        <f t="shared" si="40"/>
        <v>13.66</v>
      </c>
      <c r="AV13" s="242">
        <f t="shared" si="41"/>
        <v>13.74</v>
      </c>
      <c r="AW13" s="239">
        <f t="shared" si="42"/>
        <v>13.83</v>
      </c>
      <c r="AX13" s="238">
        <f t="shared" si="43"/>
        <v>13.91</v>
      </c>
      <c r="AY13" s="240">
        <f t="shared" si="44"/>
        <v>13.99</v>
      </c>
      <c r="AZ13" s="302">
        <f t="shared" si="45"/>
        <v>14.08</v>
      </c>
      <c r="BA13" s="239">
        <f t="shared" si="46"/>
        <v>14.16</v>
      </c>
      <c r="BB13" s="242">
        <f t="shared" si="47"/>
        <v>14.24</v>
      </c>
      <c r="BC13" s="239">
        <f t="shared" si="48"/>
        <v>14.32</v>
      </c>
      <c r="BD13" s="242">
        <f t="shared" si="50"/>
        <v>14.41</v>
      </c>
      <c r="BE13" s="239">
        <f t="shared" si="51"/>
        <v>14.49</v>
      </c>
      <c r="BF13" s="244"/>
      <c r="BG13" s="301"/>
      <c r="BH13" s="236">
        <v>1200000</v>
      </c>
      <c r="BI13" s="354"/>
    </row>
    <row r="14" spans="1:256" ht="15" x14ac:dyDescent="0.25">
      <c r="A14" s="200">
        <v>25</v>
      </c>
      <c r="B14" s="201">
        <f t="shared" si="49"/>
        <v>1.08</v>
      </c>
      <c r="C14" s="202">
        <v>8.0000000000000002E-3</v>
      </c>
      <c r="D14" s="203"/>
      <c r="E14" s="354"/>
      <c r="F14" s="245">
        <v>1300000</v>
      </c>
      <c r="G14" s="237">
        <f t="shared" si="0"/>
        <v>10.23</v>
      </c>
      <c r="H14" s="238">
        <f t="shared" si="1"/>
        <v>10.31</v>
      </c>
      <c r="I14" s="239">
        <f t="shared" si="2"/>
        <v>10.47</v>
      </c>
      <c r="J14" s="238">
        <f t="shared" si="3"/>
        <v>10.48</v>
      </c>
      <c r="K14" s="240">
        <f t="shared" si="4"/>
        <v>10.56</v>
      </c>
      <c r="L14" s="241">
        <f t="shared" si="5"/>
        <v>10.64</v>
      </c>
      <c r="M14" s="239">
        <f t="shared" si="6"/>
        <v>10.72</v>
      </c>
      <c r="N14" s="238">
        <f t="shared" si="7"/>
        <v>10.8</v>
      </c>
      <c r="O14" s="239">
        <f t="shared" si="8"/>
        <v>10.97</v>
      </c>
      <c r="P14" s="238">
        <f t="shared" si="9"/>
        <v>10.97</v>
      </c>
      <c r="Q14" s="239">
        <f t="shared" si="10"/>
        <v>11.05</v>
      </c>
      <c r="R14" s="238">
        <f t="shared" si="11"/>
        <v>11.13</v>
      </c>
      <c r="S14" s="239">
        <f t="shared" si="12"/>
        <v>11.21</v>
      </c>
      <c r="T14" s="238">
        <f t="shared" si="13"/>
        <v>11.29</v>
      </c>
      <c r="U14" s="240">
        <f t="shared" si="14"/>
        <v>11.38</v>
      </c>
      <c r="V14" s="241">
        <f t="shared" si="15"/>
        <v>11.46</v>
      </c>
      <c r="W14" s="239">
        <f t="shared" si="16"/>
        <v>11.54</v>
      </c>
      <c r="X14" s="238">
        <f t="shared" si="17"/>
        <v>11.62</v>
      </c>
      <c r="Y14" s="239">
        <f t="shared" si="18"/>
        <v>11.7</v>
      </c>
      <c r="Z14" s="238">
        <f t="shared" si="19"/>
        <v>11.78</v>
      </c>
      <c r="AA14" s="239">
        <f t="shared" si="20"/>
        <v>11.87</v>
      </c>
      <c r="AB14" s="238">
        <f t="shared" si="21"/>
        <v>11.95</v>
      </c>
      <c r="AC14" s="239">
        <f t="shared" si="22"/>
        <v>12.03</v>
      </c>
      <c r="AD14" s="238">
        <f t="shared" si="23"/>
        <v>12.11</v>
      </c>
      <c r="AE14" s="240">
        <f t="shared" si="24"/>
        <v>12.19</v>
      </c>
      <c r="AF14" s="241">
        <f t="shared" si="25"/>
        <v>12.28</v>
      </c>
      <c r="AG14" s="239">
        <f t="shared" si="26"/>
        <v>12.36</v>
      </c>
      <c r="AH14" s="238">
        <f t="shared" si="27"/>
        <v>12.44</v>
      </c>
      <c r="AI14" s="239">
        <f t="shared" si="28"/>
        <v>12.52</v>
      </c>
      <c r="AJ14" s="238">
        <f t="shared" si="29"/>
        <v>12.6</v>
      </c>
      <c r="AK14" s="239">
        <f t="shared" si="30"/>
        <v>12.69</v>
      </c>
      <c r="AL14" s="238">
        <f t="shared" si="31"/>
        <v>12.77</v>
      </c>
      <c r="AM14" s="239">
        <f t="shared" si="32"/>
        <v>12.85</v>
      </c>
      <c r="AN14" s="238">
        <f t="shared" si="33"/>
        <v>12.93</v>
      </c>
      <c r="AO14" s="240">
        <f t="shared" si="34"/>
        <v>13.01</v>
      </c>
      <c r="AP14" s="241">
        <f t="shared" si="35"/>
        <v>13.09</v>
      </c>
      <c r="AQ14" s="239">
        <f t="shared" si="36"/>
        <v>13.18</v>
      </c>
      <c r="AR14" s="238">
        <f t="shared" si="37"/>
        <v>13.26</v>
      </c>
      <c r="AS14" s="239">
        <f t="shared" si="38"/>
        <v>13.34</v>
      </c>
      <c r="AT14" s="238">
        <f t="shared" si="39"/>
        <v>13.42</v>
      </c>
      <c r="AU14" s="239">
        <f t="shared" si="40"/>
        <v>13.5</v>
      </c>
      <c r="AV14" s="242">
        <f t="shared" si="41"/>
        <v>13.59</v>
      </c>
      <c r="AW14" s="239">
        <f t="shared" si="42"/>
        <v>13.67</v>
      </c>
      <c r="AX14" s="238">
        <f t="shared" si="43"/>
        <v>13.75</v>
      </c>
      <c r="AY14" s="240">
        <f t="shared" si="44"/>
        <v>13.83</v>
      </c>
      <c r="AZ14" s="302">
        <f t="shared" si="45"/>
        <v>13.91</v>
      </c>
      <c r="BA14" s="239">
        <f t="shared" si="46"/>
        <v>13.99</v>
      </c>
      <c r="BB14" s="242">
        <f t="shared" si="47"/>
        <v>14.08</v>
      </c>
      <c r="BC14" s="239">
        <f t="shared" si="48"/>
        <v>14.16</v>
      </c>
      <c r="BD14" s="242">
        <f t="shared" si="50"/>
        <v>14.24</v>
      </c>
      <c r="BE14" s="239">
        <f t="shared" si="51"/>
        <v>14.32</v>
      </c>
      <c r="BF14" s="244"/>
      <c r="BG14" s="301"/>
      <c r="BH14" s="245">
        <v>1300000</v>
      </c>
      <c r="BI14" s="354"/>
    </row>
    <row r="15" spans="1:256" ht="15" x14ac:dyDescent="0.25">
      <c r="A15" s="214">
        <v>26</v>
      </c>
      <c r="B15" s="215">
        <f t="shared" si="49"/>
        <v>1.0880000000000001</v>
      </c>
      <c r="C15" s="215">
        <v>8.0000000000000002E-3</v>
      </c>
      <c r="D15" s="203"/>
      <c r="E15" s="354"/>
      <c r="F15" s="236">
        <v>1400000</v>
      </c>
      <c r="G15" s="237">
        <f t="shared" si="0"/>
        <v>10.119999999999999</v>
      </c>
      <c r="H15" s="238">
        <f t="shared" si="1"/>
        <v>10.199999999999999</v>
      </c>
      <c r="I15" s="239">
        <f t="shared" si="2"/>
        <v>10.36</v>
      </c>
      <c r="J15" s="238">
        <f t="shared" si="3"/>
        <v>10.36</v>
      </c>
      <c r="K15" s="240">
        <f t="shared" si="4"/>
        <v>10.44</v>
      </c>
      <c r="L15" s="241">
        <f t="shared" si="5"/>
        <v>10.52</v>
      </c>
      <c r="M15" s="239">
        <f t="shared" si="6"/>
        <v>10.61</v>
      </c>
      <c r="N15" s="238">
        <f t="shared" si="7"/>
        <v>10.69</v>
      </c>
      <c r="O15" s="239">
        <f t="shared" si="8"/>
        <v>10.85</v>
      </c>
      <c r="P15" s="238">
        <f t="shared" si="9"/>
        <v>10.85</v>
      </c>
      <c r="Q15" s="239">
        <f t="shared" si="10"/>
        <v>10.93</v>
      </c>
      <c r="R15" s="238">
        <f t="shared" si="11"/>
        <v>11.01</v>
      </c>
      <c r="S15" s="239">
        <f t="shared" si="12"/>
        <v>11.09</v>
      </c>
      <c r="T15" s="238">
        <f t="shared" si="13"/>
        <v>11.17</v>
      </c>
      <c r="U15" s="240">
        <f t="shared" si="14"/>
        <v>11.25</v>
      </c>
      <c r="V15" s="241">
        <f t="shared" si="15"/>
        <v>11.33</v>
      </c>
      <c r="W15" s="239">
        <f t="shared" si="16"/>
        <v>11.42</v>
      </c>
      <c r="X15" s="238">
        <f t="shared" si="17"/>
        <v>11.5</v>
      </c>
      <c r="Y15" s="239">
        <f t="shared" si="18"/>
        <v>11.58</v>
      </c>
      <c r="Z15" s="238">
        <f t="shared" si="19"/>
        <v>11.66</v>
      </c>
      <c r="AA15" s="239">
        <f t="shared" si="20"/>
        <v>11.74</v>
      </c>
      <c r="AB15" s="238">
        <f t="shared" si="21"/>
        <v>11.82</v>
      </c>
      <c r="AC15" s="239">
        <f t="shared" si="22"/>
        <v>11.9</v>
      </c>
      <c r="AD15" s="238">
        <f t="shared" si="23"/>
        <v>11.98</v>
      </c>
      <c r="AE15" s="240">
        <f t="shared" si="24"/>
        <v>12.06</v>
      </c>
      <c r="AF15" s="241">
        <f t="shared" si="25"/>
        <v>12.14</v>
      </c>
      <c r="AG15" s="239">
        <f t="shared" si="26"/>
        <v>12.22</v>
      </c>
      <c r="AH15" s="238">
        <f t="shared" si="27"/>
        <v>12.31</v>
      </c>
      <c r="AI15" s="239">
        <f t="shared" si="28"/>
        <v>12.39</v>
      </c>
      <c r="AJ15" s="238">
        <f t="shared" si="29"/>
        <v>12.47</v>
      </c>
      <c r="AK15" s="239">
        <f t="shared" si="30"/>
        <v>12.55</v>
      </c>
      <c r="AL15" s="238">
        <f t="shared" si="31"/>
        <v>12.63</v>
      </c>
      <c r="AM15" s="239">
        <f t="shared" si="32"/>
        <v>12.71</v>
      </c>
      <c r="AN15" s="238">
        <f t="shared" si="33"/>
        <v>12.79</v>
      </c>
      <c r="AO15" s="240">
        <f t="shared" si="34"/>
        <v>12.87</v>
      </c>
      <c r="AP15" s="241">
        <f t="shared" si="35"/>
        <v>12.95</v>
      </c>
      <c r="AQ15" s="239">
        <f t="shared" si="36"/>
        <v>13.03</v>
      </c>
      <c r="AR15" s="238">
        <f t="shared" si="37"/>
        <v>13.12</v>
      </c>
      <c r="AS15" s="239">
        <f t="shared" si="38"/>
        <v>13.2</v>
      </c>
      <c r="AT15" s="238">
        <f t="shared" si="39"/>
        <v>13.28</v>
      </c>
      <c r="AU15" s="239">
        <f t="shared" si="40"/>
        <v>13.36</v>
      </c>
      <c r="AV15" s="242">
        <f t="shared" si="41"/>
        <v>13.44</v>
      </c>
      <c r="AW15" s="239">
        <f t="shared" si="42"/>
        <v>13.52</v>
      </c>
      <c r="AX15" s="238">
        <f t="shared" si="43"/>
        <v>13.6</v>
      </c>
      <c r="AY15" s="240">
        <f t="shared" si="44"/>
        <v>13.68</v>
      </c>
      <c r="AZ15" s="302">
        <f t="shared" si="45"/>
        <v>13.76</v>
      </c>
      <c r="BA15" s="239">
        <f t="shared" si="46"/>
        <v>13.84</v>
      </c>
      <c r="BB15" s="242">
        <f t="shared" si="47"/>
        <v>13.93</v>
      </c>
      <c r="BC15" s="239">
        <f t="shared" si="48"/>
        <v>14.01</v>
      </c>
      <c r="BD15" s="242">
        <f t="shared" si="50"/>
        <v>14.09</v>
      </c>
      <c r="BE15" s="239">
        <f t="shared" si="51"/>
        <v>14.17</v>
      </c>
      <c r="BF15" s="244"/>
      <c r="BG15" s="301"/>
      <c r="BH15" s="236">
        <v>1400000</v>
      </c>
      <c r="BI15" s="354"/>
    </row>
    <row r="16" spans="1:256" ht="15" x14ac:dyDescent="0.25">
      <c r="A16" s="200">
        <v>27</v>
      </c>
      <c r="B16" s="201">
        <f t="shared" si="49"/>
        <v>1.0960000000000001</v>
      </c>
      <c r="C16" s="202">
        <v>8.0000000000000002E-3</v>
      </c>
      <c r="D16" s="203"/>
      <c r="E16" s="354"/>
      <c r="F16" s="245">
        <v>1500000</v>
      </c>
      <c r="G16" s="237">
        <f t="shared" si="0"/>
        <v>10.02</v>
      </c>
      <c r="H16" s="238">
        <f t="shared" si="1"/>
        <v>10.1</v>
      </c>
      <c r="I16" s="239">
        <f t="shared" si="2"/>
        <v>10.26</v>
      </c>
      <c r="J16" s="238">
        <f t="shared" si="3"/>
        <v>10.26</v>
      </c>
      <c r="K16" s="240">
        <f t="shared" si="4"/>
        <v>10.34</v>
      </c>
      <c r="L16" s="241">
        <f t="shared" si="5"/>
        <v>10.42</v>
      </c>
      <c r="M16" s="239">
        <f t="shared" si="6"/>
        <v>10.5</v>
      </c>
      <c r="N16" s="238">
        <f t="shared" si="7"/>
        <v>10.58</v>
      </c>
      <c r="O16" s="239">
        <f t="shared" si="8"/>
        <v>10.75</v>
      </c>
      <c r="P16" s="238">
        <f t="shared" si="9"/>
        <v>10.74</v>
      </c>
      <c r="Q16" s="239">
        <f t="shared" si="10"/>
        <v>10.82</v>
      </c>
      <c r="R16" s="238">
        <f t="shared" si="11"/>
        <v>10.9</v>
      </c>
      <c r="S16" s="239">
        <f t="shared" si="12"/>
        <v>10.98</v>
      </c>
      <c r="T16" s="238">
        <f t="shared" si="13"/>
        <v>11.06</v>
      </c>
      <c r="U16" s="240">
        <f t="shared" si="14"/>
        <v>11.14</v>
      </c>
      <c r="V16" s="241">
        <f t="shared" si="15"/>
        <v>11.22</v>
      </c>
      <c r="W16" s="239">
        <f t="shared" si="16"/>
        <v>11.3</v>
      </c>
      <c r="X16" s="238">
        <f t="shared" si="17"/>
        <v>11.38</v>
      </c>
      <c r="Y16" s="239">
        <f t="shared" si="18"/>
        <v>11.46</v>
      </c>
      <c r="Z16" s="238">
        <f t="shared" si="19"/>
        <v>11.54</v>
      </c>
      <c r="AA16" s="239">
        <f t="shared" si="20"/>
        <v>11.62</v>
      </c>
      <c r="AB16" s="238">
        <f t="shared" si="21"/>
        <v>11.7</v>
      </c>
      <c r="AC16" s="239">
        <f t="shared" si="22"/>
        <v>11.78</v>
      </c>
      <c r="AD16" s="238">
        <f t="shared" si="23"/>
        <v>11.86</v>
      </c>
      <c r="AE16" s="240">
        <f t="shared" si="24"/>
        <v>11.94</v>
      </c>
      <c r="AF16" s="241">
        <f t="shared" si="25"/>
        <v>12.02</v>
      </c>
      <c r="AG16" s="239">
        <f t="shared" si="26"/>
        <v>12.1</v>
      </c>
      <c r="AH16" s="238">
        <f t="shared" si="27"/>
        <v>12.18</v>
      </c>
      <c r="AI16" s="239">
        <f t="shared" si="28"/>
        <v>12.26</v>
      </c>
      <c r="AJ16" s="238">
        <f t="shared" si="29"/>
        <v>12.34</v>
      </c>
      <c r="AK16" s="239">
        <f t="shared" si="30"/>
        <v>12.42</v>
      </c>
      <c r="AL16" s="238">
        <f t="shared" si="31"/>
        <v>12.5</v>
      </c>
      <c r="AM16" s="239">
        <f t="shared" si="32"/>
        <v>12.59</v>
      </c>
      <c r="AN16" s="238">
        <f t="shared" si="33"/>
        <v>12.67</v>
      </c>
      <c r="AO16" s="240">
        <f t="shared" si="34"/>
        <v>12.75</v>
      </c>
      <c r="AP16" s="241">
        <f t="shared" si="35"/>
        <v>12.83</v>
      </c>
      <c r="AQ16" s="239">
        <f t="shared" si="36"/>
        <v>12.91</v>
      </c>
      <c r="AR16" s="238">
        <f t="shared" si="37"/>
        <v>12.99</v>
      </c>
      <c r="AS16" s="239">
        <f t="shared" si="38"/>
        <v>13.07</v>
      </c>
      <c r="AT16" s="238">
        <f t="shared" si="39"/>
        <v>13.15</v>
      </c>
      <c r="AU16" s="239">
        <f t="shared" si="40"/>
        <v>13.23</v>
      </c>
      <c r="AV16" s="242">
        <f t="shared" si="41"/>
        <v>13.31</v>
      </c>
      <c r="AW16" s="239">
        <f t="shared" si="42"/>
        <v>13.39</v>
      </c>
      <c r="AX16" s="238">
        <f t="shared" si="43"/>
        <v>13.47</v>
      </c>
      <c r="AY16" s="240">
        <f t="shared" si="44"/>
        <v>13.55</v>
      </c>
      <c r="AZ16" s="302">
        <f t="shared" si="45"/>
        <v>13.63</v>
      </c>
      <c r="BA16" s="239">
        <f t="shared" si="46"/>
        <v>13.71</v>
      </c>
      <c r="BB16" s="242">
        <f t="shared" si="47"/>
        <v>13.79</v>
      </c>
      <c r="BC16" s="239">
        <f t="shared" si="48"/>
        <v>13.87</v>
      </c>
      <c r="BD16" s="242">
        <f t="shared" si="50"/>
        <v>13.95</v>
      </c>
      <c r="BE16" s="239">
        <f t="shared" si="51"/>
        <v>14.03</v>
      </c>
      <c r="BF16" s="244"/>
      <c r="BG16" s="301"/>
      <c r="BH16" s="245">
        <v>1500000</v>
      </c>
      <c r="BI16" s="354"/>
    </row>
    <row r="17" spans="1:256" ht="15" x14ac:dyDescent="0.25">
      <c r="A17" s="214">
        <v>28</v>
      </c>
      <c r="B17" s="215">
        <f t="shared" si="49"/>
        <v>1.1040000000000001</v>
      </c>
      <c r="C17" s="215">
        <v>8.0000000000000002E-3</v>
      </c>
      <c r="D17" s="203"/>
      <c r="E17" s="354"/>
      <c r="F17" s="236">
        <v>1600000</v>
      </c>
      <c r="G17" s="237">
        <f t="shared" si="0"/>
        <v>9.93</v>
      </c>
      <c r="H17" s="238">
        <f t="shared" si="1"/>
        <v>10.01</v>
      </c>
      <c r="I17" s="239">
        <f t="shared" si="2"/>
        <v>10.17</v>
      </c>
      <c r="J17" s="238">
        <f t="shared" si="3"/>
        <v>10.17</v>
      </c>
      <c r="K17" s="240">
        <f t="shared" si="4"/>
        <v>10.25</v>
      </c>
      <c r="L17" s="241">
        <f t="shared" si="5"/>
        <v>10.33</v>
      </c>
      <c r="M17" s="239">
        <f t="shared" si="6"/>
        <v>10.41</v>
      </c>
      <c r="N17" s="238">
        <f t="shared" si="7"/>
        <v>10.49</v>
      </c>
      <c r="O17" s="239">
        <f t="shared" si="8"/>
        <v>10.65</v>
      </c>
      <c r="P17" s="238">
        <f t="shared" si="9"/>
        <v>10.64</v>
      </c>
      <c r="Q17" s="239">
        <f t="shared" si="10"/>
        <v>10.72</v>
      </c>
      <c r="R17" s="238">
        <f t="shared" si="11"/>
        <v>10.8</v>
      </c>
      <c r="S17" s="239">
        <f t="shared" si="12"/>
        <v>10.88</v>
      </c>
      <c r="T17" s="238">
        <f t="shared" si="13"/>
        <v>10.96</v>
      </c>
      <c r="U17" s="240">
        <f t="shared" si="14"/>
        <v>11.04</v>
      </c>
      <c r="V17" s="241">
        <f t="shared" si="15"/>
        <v>11.12</v>
      </c>
      <c r="W17" s="239">
        <f t="shared" si="16"/>
        <v>11.2</v>
      </c>
      <c r="X17" s="238">
        <f t="shared" si="17"/>
        <v>11.28</v>
      </c>
      <c r="Y17" s="239">
        <f t="shared" si="18"/>
        <v>11.36</v>
      </c>
      <c r="Z17" s="238">
        <f t="shared" si="19"/>
        <v>11.44</v>
      </c>
      <c r="AA17" s="239">
        <f t="shared" si="20"/>
        <v>11.52</v>
      </c>
      <c r="AB17" s="238">
        <f t="shared" si="21"/>
        <v>11.6</v>
      </c>
      <c r="AC17" s="239">
        <f t="shared" si="22"/>
        <v>11.68</v>
      </c>
      <c r="AD17" s="238">
        <f t="shared" si="23"/>
        <v>11.76</v>
      </c>
      <c r="AE17" s="240">
        <f t="shared" si="24"/>
        <v>11.84</v>
      </c>
      <c r="AF17" s="241">
        <f t="shared" si="25"/>
        <v>11.92</v>
      </c>
      <c r="AG17" s="239">
        <f t="shared" si="26"/>
        <v>12</v>
      </c>
      <c r="AH17" s="238">
        <f t="shared" si="27"/>
        <v>12.07</v>
      </c>
      <c r="AI17" s="239">
        <f t="shared" si="28"/>
        <v>12.15</v>
      </c>
      <c r="AJ17" s="238">
        <f t="shared" si="29"/>
        <v>12.23</v>
      </c>
      <c r="AK17" s="239">
        <f t="shared" si="30"/>
        <v>12.31</v>
      </c>
      <c r="AL17" s="238">
        <f t="shared" si="31"/>
        <v>12.39</v>
      </c>
      <c r="AM17" s="239">
        <f t="shared" si="32"/>
        <v>12.47</v>
      </c>
      <c r="AN17" s="238">
        <f t="shared" si="33"/>
        <v>12.55</v>
      </c>
      <c r="AO17" s="240">
        <f t="shared" si="34"/>
        <v>12.63</v>
      </c>
      <c r="AP17" s="241">
        <f t="shared" si="35"/>
        <v>12.71</v>
      </c>
      <c r="AQ17" s="239">
        <f t="shared" si="36"/>
        <v>12.79</v>
      </c>
      <c r="AR17" s="238">
        <f t="shared" si="37"/>
        <v>12.87</v>
      </c>
      <c r="AS17" s="239">
        <f t="shared" si="38"/>
        <v>12.95</v>
      </c>
      <c r="AT17" s="238">
        <f t="shared" si="39"/>
        <v>13.03</v>
      </c>
      <c r="AU17" s="239">
        <f t="shared" si="40"/>
        <v>13.11</v>
      </c>
      <c r="AV17" s="242">
        <f t="shared" si="41"/>
        <v>13.19</v>
      </c>
      <c r="AW17" s="239">
        <f t="shared" si="42"/>
        <v>13.27</v>
      </c>
      <c r="AX17" s="238">
        <f t="shared" si="43"/>
        <v>13.35</v>
      </c>
      <c r="AY17" s="240">
        <f t="shared" si="44"/>
        <v>13.43</v>
      </c>
      <c r="AZ17" s="302">
        <f t="shared" si="45"/>
        <v>13.5</v>
      </c>
      <c r="BA17" s="239">
        <f t="shared" si="46"/>
        <v>13.58</v>
      </c>
      <c r="BB17" s="242">
        <f t="shared" si="47"/>
        <v>13.66</v>
      </c>
      <c r="BC17" s="239">
        <f t="shared" si="48"/>
        <v>13.74</v>
      </c>
      <c r="BD17" s="242">
        <f t="shared" si="50"/>
        <v>13.82</v>
      </c>
      <c r="BE17" s="239">
        <f t="shared" si="51"/>
        <v>13.9</v>
      </c>
      <c r="BF17" s="244"/>
      <c r="BG17" s="301"/>
      <c r="BH17" s="236">
        <v>1600000</v>
      </c>
      <c r="BI17" s="354"/>
    </row>
    <row r="18" spans="1:256" ht="15" x14ac:dyDescent="0.25">
      <c r="A18" s="200">
        <v>29</v>
      </c>
      <c r="B18" s="201">
        <f t="shared" si="49"/>
        <v>1.1120000000000001</v>
      </c>
      <c r="C18" s="202">
        <v>8.0000000000000002E-3</v>
      </c>
      <c r="D18" s="203"/>
      <c r="E18" s="354"/>
      <c r="F18" s="245">
        <v>1700000</v>
      </c>
      <c r="G18" s="237">
        <f t="shared" si="0"/>
        <v>9.84</v>
      </c>
      <c r="H18" s="238">
        <f t="shared" si="1"/>
        <v>9.92</v>
      </c>
      <c r="I18" s="239">
        <f t="shared" si="2"/>
        <v>10.08</v>
      </c>
      <c r="J18" s="238">
        <f t="shared" si="3"/>
        <v>10.08</v>
      </c>
      <c r="K18" s="240">
        <f t="shared" si="4"/>
        <v>10.15</v>
      </c>
      <c r="L18" s="241">
        <f t="shared" si="5"/>
        <v>10.23</v>
      </c>
      <c r="M18" s="239">
        <f t="shared" si="6"/>
        <v>10.31</v>
      </c>
      <c r="N18" s="238">
        <f t="shared" si="7"/>
        <v>10.39</v>
      </c>
      <c r="O18" s="239">
        <f t="shared" si="8"/>
        <v>10.55</v>
      </c>
      <c r="P18" s="238">
        <f t="shared" si="9"/>
        <v>10.55</v>
      </c>
      <c r="Q18" s="239">
        <f t="shared" si="10"/>
        <v>10.63</v>
      </c>
      <c r="R18" s="238">
        <f t="shared" si="11"/>
        <v>10.71</v>
      </c>
      <c r="S18" s="239">
        <f t="shared" si="12"/>
        <v>10.78</v>
      </c>
      <c r="T18" s="238">
        <f t="shared" si="13"/>
        <v>10.86</v>
      </c>
      <c r="U18" s="240">
        <f t="shared" si="14"/>
        <v>10.94</v>
      </c>
      <c r="V18" s="241">
        <f t="shared" si="15"/>
        <v>11.02</v>
      </c>
      <c r="W18" s="239">
        <f t="shared" si="16"/>
        <v>11.1</v>
      </c>
      <c r="X18" s="238">
        <f t="shared" si="17"/>
        <v>11.18</v>
      </c>
      <c r="Y18" s="239">
        <f t="shared" si="18"/>
        <v>11.26</v>
      </c>
      <c r="Z18" s="238">
        <f t="shared" si="19"/>
        <v>11.34</v>
      </c>
      <c r="AA18" s="239">
        <f t="shared" si="20"/>
        <v>11.41</v>
      </c>
      <c r="AB18" s="238">
        <f t="shared" si="21"/>
        <v>11.49</v>
      </c>
      <c r="AC18" s="239">
        <f t="shared" si="22"/>
        <v>11.57</v>
      </c>
      <c r="AD18" s="238">
        <f t="shared" si="23"/>
        <v>11.65</v>
      </c>
      <c r="AE18" s="240">
        <f t="shared" si="24"/>
        <v>11.73</v>
      </c>
      <c r="AF18" s="241">
        <f t="shared" si="25"/>
        <v>11.81</v>
      </c>
      <c r="AG18" s="239">
        <f t="shared" si="26"/>
        <v>11.89</v>
      </c>
      <c r="AH18" s="238">
        <f t="shared" si="27"/>
        <v>11.97</v>
      </c>
      <c r="AI18" s="239">
        <f t="shared" si="28"/>
        <v>12.04</v>
      </c>
      <c r="AJ18" s="238">
        <f t="shared" si="29"/>
        <v>12.12</v>
      </c>
      <c r="AK18" s="239">
        <f t="shared" si="30"/>
        <v>12.2</v>
      </c>
      <c r="AL18" s="238">
        <f t="shared" si="31"/>
        <v>12.28</v>
      </c>
      <c r="AM18" s="239">
        <f t="shared" si="32"/>
        <v>12.36</v>
      </c>
      <c r="AN18" s="238">
        <f t="shared" si="33"/>
        <v>12.44</v>
      </c>
      <c r="AO18" s="240">
        <f t="shared" si="34"/>
        <v>12.52</v>
      </c>
      <c r="AP18" s="241">
        <f t="shared" si="35"/>
        <v>12.6</v>
      </c>
      <c r="AQ18" s="239">
        <f t="shared" si="36"/>
        <v>12.67</v>
      </c>
      <c r="AR18" s="238">
        <f t="shared" si="37"/>
        <v>12.75</v>
      </c>
      <c r="AS18" s="239">
        <f t="shared" si="38"/>
        <v>12.83</v>
      </c>
      <c r="AT18" s="238">
        <f t="shared" si="39"/>
        <v>12.91</v>
      </c>
      <c r="AU18" s="239">
        <f t="shared" si="40"/>
        <v>12.99</v>
      </c>
      <c r="AV18" s="242">
        <f t="shared" si="41"/>
        <v>13.07</v>
      </c>
      <c r="AW18" s="239">
        <f t="shared" si="42"/>
        <v>13.15</v>
      </c>
      <c r="AX18" s="238">
        <f t="shared" si="43"/>
        <v>13.22</v>
      </c>
      <c r="AY18" s="240">
        <f t="shared" si="44"/>
        <v>13.3</v>
      </c>
      <c r="AZ18" s="302">
        <f t="shared" si="45"/>
        <v>13.38</v>
      </c>
      <c r="BA18" s="239">
        <f t="shared" si="46"/>
        <v>13.46</v>
      </c>
      <c r="BB18" s="242">
        <f t="shared" si="47"/>
        <v>13.54</v>
      </c>
      <c r="BC18" s="239">
        <f t="shared" si="48"/>
        <v>13.62</v>
      </c>
      <c r="BD18" s="242">
        <f t="shared" si="50"/>
        <v>13.7</v>
      </c>
      <c r="BE18" s="239">
        <f t="shared" si="51"/>
        <v>13.78</v>
      </c>
      <c r="BF18" s="244"/>
      <c r="BG18" s="301"/>
      <c r="BH18" s="245">
        <v>1700000</v>
      </c>
      <c r="BI18" s="354"/>
    </row>
    <row r="19" spans="1:256" ht="15" x14ac:dyDescent="0.25">
      <c r="A19" s="214">
        <v>30</v>
      </c>
      <c r="B19" s="215">
        <f t="shared" si="49"/>
        <v>1.1200000000000001</v>
      </c>
      <c r="C19" s="215">
        <v>8.0000000000000002E-3</v>
      </c>
      <c r="D19" s="203"/>
      <c r="E19" s="354"/>
      <c r="F19" s="236">
        <v>1800000</v>
      </c>
      <c r="G19" s="237">
        <f t="shared" si="0"/>
        <v>9.76</v>
      </c>
      <c r="H19" s="238">
        <f t="shared" si="1"/>
        <v>9.84</v>
      </c>
      <c r="I19" s="239">
        <f t="shared" si="2"/>
        <v>10</v>
      </c>
      <c r="J19" s="238">
        <f t="shared" si="3"/>
        <v>9.99</v>
      </c>
      <c r="K19" s="240">
        <f t="shared" si="4"/>
        <v>10.07</v>
      </c>
      <c r="L19" s="241">
        <f t="shared" si="5"/>
        <v>10.15</v>
      </c>
      <c r="M19" s="239">
        <f t="shared" si="6"/>
        <v>10.23</v>
      </c>
      <c r="N19" s="238">
        <f t="shared" si="7"/>
        <v>10.31</v>
      </c>
      <c r="O19" s="239">
        <f t="shared" si="8"/>
        <v>10.47</v>
      </c>
      <c r="P19" s="238">
        <f t="shared" si="9"/>
        <v>10.46</v>
      </c>
      <c r="Q19" s="239">
        <f t="shared" si="10"/>
        <v>10.54</v>
      </c>
      <c r="R19" s="238">
        <f t="shared" si="11"/>
        <v>10.62</v>
      </c>
      <c r="S19" s="239">
        <f t="shared" si="12"/>
        <v>10.7</v>
      </c>
      <c r="T19" s="238">
        <f t="shared" si="13"/>
        <v>10.78</v>
      </c>
      <c r="U19" s="240">
        <f t="shared" si="14"/>
        <v>10.85</v>
      </c>
      <c r="V19" s="241">
        <f t="shared" si="15"/>
        <v>10.93</v>
      </c>
      <c r="W19" s="239">
        <f t="shared" si="16"/>
        <v>11.01</v>
      </c>
      <c r="X19" s="238">
        <f t="shared" si="17"/>
        <v>11.09</v>
      </c>
      <c r="Y19" s="239">
        <f t="shared" si="18"/>
        <v>11.17</v>
      </c>
      <c r="Z19" s="238">
        <f t="shared" si="19"/>
        <v>11.24</v>
      </c>
      <c r="AA19" s="239">
        <f t="shared" si="20"/>
        <v>11.32</v>
      </c>
      <c r="AB19" s="238">
        <f t="shared" si="21"/>
        <v>11.4</v>
      </c>
      <c r="AC19" s="239">
        <f t="shared" si="22"/>
        <v>11.48</v>
      </c>
      <c r="AD19" s="238">
        <f t="shared" si="23"/>
        <v>11.56</v>
      </c>
      <c r="AE19" s="240">
        <f t="shared" si="24"/>
        <v>11.63</v>
      </c>
      <c r="AF19" s="241">
        <f t="shared" si="25"/>
        <v>11.71</v>
      </c>
      <c r="AG19" s="239">
        <f t="shared" si="26"/>
        <v>11.79</v>
      </c>
      <c r="AH19" s="238">
        <f t="shared" si="27"/>
        <v>11.87</v>
      </c>
      <c r="AI19" s="239">
        <f t="shared" si="28"/>
        <v>11.95</v>
      </c>
      <c r="AJ19" s="238">
        <f t="shared" si="29"/>
        <v>12.02</v>
      </c>
      <c r="AK19" s="239">
        <f t="shared" si="30"/>
        <v>12.1</v>
      </c>
      <c r="AL19" s="238">
        <f t="shared" si="31"/>
        <v>12.18</v>
      </c>
      <c r="AM19" s="239">
        <f t="shared" si="32"/>
        <v>12.26</v>
      </c>
      <c r="AN19" s="238">
        <f t="shared" si="33"/>
        <v>12.34</v>
      </c>
      <c r="AO19" s="240">
        <f t="shared" si="34"/>
        <v>12.41</v>
      </c>
      <c r="AP19" s="241">
        <f t="shared" si="35"/>
        <v>12.49</v>
      </c>
      <c r="AQ19" s="239">
        <f t="shared" si="36"/>
        <v>12.57</v>
      </c>
      <c r="AR19" s="238">
        <f t="shared" si="37"/>
        <v>12.65</v>
      </c>
      <c r="AS19" s="239">
        <f t="shared" si="38"/>
        <v>12.73</v>
      </c>
      <c r="AT19" s="238">
        <f t="shared" si="39"/>
        <v>12.81</v>
      </c>
      <c r="AU19" s="239">
        <f t="shared" si="40"/>
        <v>12.88</v>
      </c>
      <c r="AV19" s="242">
        <f t="shared" si="41"/>
        <v>12.96</v>
      </c>
      <c r="AW19" s="239">
        <f t="shared" si="42"/>
        <v>13.04</v>
      </c>
      <c r="AX19" s="238">
        <f t="shared" si="43"/>
        <v>13.12</v>
      </c>
      <c r="AY19" s="240">
        <f t="shared" si="44"/>
        <v>13.2</v>
      </c>
      <c r="AZ19" s="302">
        <f t="shared" si="45"/>
        <v>13.27</v>
      </c>
      <c r="BA19" s="239">
        <f t="shared" si="46"/>
        <v>13.35</v>
      </c>
      <c r="BB19" s="242">
        <f t="shared" si="47"/>
        <v>13.43</v>
      </c>
      <c r="BC19" s="239">
        <f t="shared" si="48"/>
        <v>13.51</v>
      </c>
      <c r="BD19" s="242">
        <f t="shared" si="50"/>
        <v>13.59</v>
      </c>
      <c r="BE19" s="239">
        <f t="shared" si="51"/>
        <v>13.66</v>
      </c>
      <c r="BF19" s="244"/>
      <c r="BG19" s="301"/>
      <c r="BH19" s="236">
        <v>1800000</v>
      </c>
      <c r="BI19" s="354"/>
    </row>
    <row r="20" spans="1:256" ht="15.75" thickBot="1" x14ac:dyDescent="0.3">
      <c r="A20" s="200">
        <v>31</v>
      </c>
      <c r="B20" s="201">
        <f t="shared" si="49"/>
        <v>1.1279999999999999</v>
      </c>
      <c r="C20" s="202">
        <v>8.0000000000000002E-3</v>
      </c>
      <c r="D20" s="203"/>
      <c r="E20" s="354"/>
      <c r="F20" s="303">
        <v>1900000</v>
      </c>
      <c r="G20" s="247">
        <f t="shared" si="0"/>
        <v>9.68</v>
      </c>
      <c r="H20" s="248">
        <f t="shared" si="1"/>
        <v>9.76</v>
      </c>
      <c r="I20" s="249">
        <f t="shared" si="2"/>
        <v>9.92</v>
      </c>
      <c r="J20" s="248">
        <f t="shared" si="3"/>
        <v>9.91</v>
      </c>
      <c r="K20" s="250">
        <f t="shared" si="4"/>
        <v>9.99</v>
      </c>
      <c r="L20" s="251">
        <f t="shared" si="5"/>
        <v>10.07</v>
      </c>
      <c r="M20" s="249">
        <f t="shared" si="6"/>
        <v>10.14</v>
      </c>
      <c r="N20" s="248">
        <f t="shared" si="7"/>
        <v>10.220000000000001</v>
      </c>
      <c r="O20" s="249">
        <f t="shared" si="8"/>
        <v>10.38</v>
      </c>
      <c r="P20" s="248">
        <f t="shared" si="9"/>
        <v>10.38</v>
      </c>
      <c r="Q20" s="249">
        <f t="shared" si="10"/>
        <v>10.45</v>
      </c>
      <c r="R20" s="248">
        <f t="shared" si="11"/>
        <v>10.53</v>
      </c>
      <c r="S20" s="249">
        <f t="shared" si="12"/>
        <v>10.61</v>
      </c>
      <c r="T20" s="248">
        <f t="shared" si="13"/>
        <v>10.69</v>
      </c>
      <c r="U20" s="250">
        <f t="shared" si="14"/>
        <v>10.76</v>
      </c>
      <c r="V20" s="251">
        <f t="shared" si="15"/>
        <v>10.84</v>
      </c>
      <c r="W20" s="249">
        <f t="shared" si="16"/>
        <v>10.92</v>
      </c>
      <c r="X20" s="248">
        <f t="shared" si="17"/>
        <v>11</v>
      </c>
      <c r="Y20" s="249">
        <f t="shared" si="18"/>
        <v>11.07</v>
      </c>
      <c r="Z20" s="248">
        <f t="shared" si="19"/>
        <v>11.15</v>
      </c>
      <c r="AA20" s="249">
        <f t="shared" si="20"/>
        <v>11.23</v>
      </c>
      <c r="AB20" s="248">
        <f t="shared" si="21"/>
        <v>11.31</v>
      </c>
      <c r="AC20" s="249">
        <f t="shared" si="22"/>
        <v>11.38</v>
      </c>
      <c r="AD20" s="248">
        <f t="shared" si="23"/>
        <v>11.46</v>
      </c>
      <c r="AE20" s="250">
        <f t="shared" si="24"/>
        <v>11.54</v>
      </c>
      <c r="AF20" s="251">
        <f t="shared" si="25"/>
        <v>11.62</v>
      </c>
      <c r="AG20" s="249">
        <f t="shared" si="26"/>
        <v>11.69</v>
      </c>
      <c r="AH20" s="248">
        <f t="shared" si="27"/>
        <v>11.77</v>
      </c>
      <c r="AI20" s="249">
        <f t="shared" si="28"/>
        <v>11.85</v>
      </c>
      <c r="AJ20" s="248">
        <f t="shared" si="29"/>
        <v>11.93</v>
      </c>
      <c r="AK20" s="249">
        <f t="shared" si="30"/>
        <v>12</v>
      </c>
      <c r="AL20" s="248">
        <f t="shared" si="31"/>
        <v>12.08</v>
      </c>
      <c r="AM20" s="249">
        <f t="shared" si="32"/>
        <v>12.16</v>
      </c>
      <c r="AN20" s="248">
        <f t="shared" si="33"/>
        <v>12.24</v>
      </c>
      <c r="AO20" s="250">
        <f t="shared" si="34"/>
        <v>12.31</v>
      </c>
      <c r="AP20" s="251">
        <f t="shared" si="35"/>
        <v>12.39</v>
      </c>
      <c r="AQ20" s="249">
        <f t="shared" si="36"/>
        <v>12.47</v>
      </c>
      <c r="AR20" s="248">
        <f t="shared" si="37"/>
        <v>12.55</v>
      </c>
      <c r="AS20" s="249">
        <f t="shared" si="38"/>
        <v>12.62</v>
      </c>
      <c r="AT20" s="248">
        <f t="shared" si="39"/>
        <v>12.7</v>
      </c>
      <c r="AU20" s="249">
        <f t="shared" si="40"/>
        <v>12.78</v>
      </c>
      <c r="AV20" s="252">
        <f t="shared" si="41"/>
        <v>12.86</v>
      </c>
      <c r="AW20" s="249">
        <f t="shared" si="42"/>
        <v>12.93</v>
      </c>
      <c r="AX20" s="248">
        <f t="shared" si="43"/>
        <v>13.01</v>
      </c>
      <c r="AY20" s="250">
        <f t="shared" si="44"/>
        <v>13.09</v>
      </c>
      <c r="AZ20" s="304">
        <f t="shared" si="45"/>
        <v>13.16</v>
      </c>
      <c r="BA20" s="249">
        <f t="shared" si="46"/>
        <v>13.24</v>
      </c>
      <c r="BB20" s="252">
        <f t="shared" si="47"/>
        <v>13.32</v>
      </c>
      <c r="BC20" s="249">
        <f t="shared" si="48"/>
        <v>13.4</v>
      </c>
      <c r="BD20" s="252">
        <f t="shared" si="50"/>
        <v>13.47</v>
      </c>
      <c r="BE20" s="249">
        <f t="shared" si="51"/>
        <v>13.55</v>
      </c>
      <c r="BF20" s="254"/>
      <c r="BG20" s="301"/>
      <c r="BH20" s="303">
        <v>1900000</v>
      </c>
      <c r="BI20" s="354"/>
    </row>
    <row r="21" spans="1:256" ht="15" x14ac:dyDescent="0.25">
      <c r="A21" s="214">
        <v>32</v>
      </c>
      <c r="B21" s="215">
        <f t="shared" si="49"/>
        <v>1.1359999999999999</v>
      </c>
      <c r="C21" s="215">
        <v>8.0000000000000002E-3</v>
      </c>
      <c r="D21" s="203"/>
      <c r="E21" s="354"/>
      <c r="F21" s="226">
        <v>2000000</v>
      </c>
      <c r="G21" s="227">
        <f t="shared" si="0"/>
        <v>9.61</v>
      </c>
      <c r="H21" s="228">
        <f t="shared" si="1"/>
        <v>9.69</v>
      </c>
      <c r="I21" s="229">
        <f t="shared" si="2"/>
        <v>9.85</v>
      </c>
      <c r="J21" s="228">
        <f t="shared" si="3"/>
        <v>9.84</v>
      </c>
      <c r="K21" s="230">
        <f t="shared" si="4"/>
        <v>9.92</v>
      </c>
      <c r="L21" s="231">
        <f t="shared" si="5"/>
        <v>9.99</v>
      </c>
      <c r="M21" s="229">
        <f t="shared" si="6"/>
        <v>10.07</v>
      </c>
      <c r="N21" s="228">
        <f t="shared" si="7"/>
        <v>10.15</v>
      </c>
      <c r="O21" s="229">
        <f t="shared" si="8"/>
        <v>10.31</v>
      </c>
      <c r="P21" s="228">
        <f t="shared" si="9"/>
        <v>10.3</v>
      </c>
      <c r="Q21" s="229">
        <f t="shared" si="10"/>
        <v>10.38</v>
      </c>
      <c r="R21" s="228">
        <f t="shared" si="11"/>
        <v>10.46</v>
      </c>
      <c r="S21" s="229">
        <f t="shared" si="12"/>
        <v>10.53</v>
      </c>
      <c r="T21" s="228">
        <f t="shared" si="13"/>
        <v>10.61</v>
      </c>
      <c r="U21" s="230">
        <f t="shared" si="14"/>
        <v>10.69</v>
      </c>
      <c r="V21" s="231">
        <f t="shared" si="15"/>
        <v>10.76</v>
      </c>
      <c r="W21" s="229">
        <f t="shared" si="16"/>
        <v>10.84</v>
      </c>
      <c r="X21" s="228">
        <f t="shared" si="17"/>
        <v>10.92</v>
      </c>
      <c r="Y21" s="229">
        <f t="shared" si="18"/>
        <v>10.99</v>
      </c>
      <c r="Z21" s="228">
        <f t="shared" si="19"/>
        <v>11.07</v>
      </c>
      <c r="AA21" s="229">
        <f t="shared" si="20"/>
        <v>11.15</v>
      </c>
      <c r="AB21" s="228">
        <f t="shared" si="21"/>
        <v>11.22</v>
      </c>
      <c r="AC21" s="229">
        <f t="shared" si="22"/>
        <v>11.3</v>
      </c>
      <c r="AD21" s="228">
        <f t="shared" si="23"/>
        <v>11.38</v>
      </c>
      <c r="AE21" s="230">
        <f t="shared" si="24"/>
        <v>11.46</v>
      </c>
      <c r="AF21" s="231">
        <f t="shared" si="25"/>
        <v>11.53</v>
      </c>
      <c r="AG21" s="229">
        <f t="shared" si="26"/>
        <v>11.61</v>
      </c>
      <c r="AH21" s="228">
        <f t="shared" si="27"/>
        <v>11.69</v>
      </c>
      <c r="AI21" s="229">
        <f t="shared" si="28"/>
        <v>11.76</v>
      </c>
      <c r="AJ21" s="228">
        <f t="shared" si="29"/>
        <v>11.84</v>
      </c>
      <c r="AK21" s="229">
        <f t="shared" si="30"/>
        <v>11.92</v>
      </c>
      <c r="AL21" s="228">
        <f t="shared" si="31"/>
        <v>11.99</v>
      </c>
      <c r="AM21" s="229">
        <f t="shared" si="32"/>
        <v>12.07</v>
      </c>
      <c r="AN21" s="228">
        <f t="shared" si="33"/>
        <v>12.15</v>
      </c>
      <c r="AO21" s="230">
        <f t="shared" si="34"/>
        <v>12.22</v>
      </c>
      <c r="AP21" s="231">
        <f t="shared" si="35"/>
        <v>12.3</v>
      </c>
      <c r="AQ21" s="229">
        <f t="shared" si="36"/>
        <v>12.38</v>
      </c>
      <c r="AR21" s="228">
        <f t="shared" si="37"/>
        <v>12.45</v>
      </c>
      <c r="AS21" s="229">
        <f t="shared" si="38"/>
        <v>12.53</v>
      </c>
      <c r="AT21" s="228">
        <f t="shared" si="39"/>
        <v>12.61</v>
      </c>
      <c r="AU21" s="229">
        <f t="shared" si="40"/>
        <v>12.69</v>
      </c>
      <c r="AV21" s="232">
        <f t="shared" si="41"/>
        <v>12.76</v>
      </c>
      <c r="AW21" s="229">
        <f t="shared" si="42"/>
        <v>12.84</v>
      </c>
      <c r="AX21" s="228">
        <f t="shared" si="43"/>
        <v>12.92</v>
      </c>
      <c r="AY21" s="230">
        <f t="shared" si="44"/>
        <v>12.99</v>
      </c>
      <c r="AZ21" s="299">
        <f t="shared" si="45"/>
        <v>13.07</v>
      </c>
      <c r="BA21" s="229">
        <f t="shared" si="46"/>
        <v>13.15</v>
      </c>
      <c r="BB21" s="232">
        <f t="shared" si="47"/>
        <v>13.22</v>
      </c>
      <c r="BC21" s="229">
        <f t="shared" si="48"/>
        <v>13.3</v>
      </c>
      <c r="BD21" s="232">
        <f t="shared" si="50"/>
        <v>13.38</v>
      </c>
      <c r="BE21" s="229">
        <f t="shared" si="51"/>
        <v>13.45</v>
      </c>
      <c r="BF21" s="256"/>
      <c r="BG21" s="301"/>
      <c r="BH21" s="226">
        <v>2000000</v>
      </c>
      <c r="BI21" s="354"/>
    </row>
    <row r="22" spans="1:256" ht="15" x14ac:dyDescent="0.25">
      <c r="A22" s="200">
        <v>33</v>
      </c>
      <c r="B22" s="201">
        <f t="shared" si="49"/>
        <v>1.1439999999999999</v>
      </c>
      <c r="C22" s="202">
        <v>8.0000000000000002E-3</v>
      </c>
      <c r="D22" s="203"/>
      <c r="E22" s="354"/>
      <c r="F22" s="245">
        <v>2100000</v>
      </c>
      <c r="G22" s="237">
        <f t="shared" si="0"/>
        <v>9.5399999999999991</v>
      </c>
      <c r="H22" s="238">
        <f t="shared" si="1"/>
        <v>9.6199999999999992</v>
      </c>
      <c r="I22" s="239">
        <f t="shared" si="2"/>
        <v>9.77</v>
      </c>
      <c r="J22" s="238">
        <f t="shared" si="3"/>
        <v>9.77</v>
      </c>
      <c r="K22" s="240">
        <f t="shared" si="4"/>
        <v>9.85</v>
      </c>
      <c r="L22" s="241">
        <f t="shared" si="5"/>
        <v>9.92</v>
      </c>
      <c r="M22" s="239">
        <f t="shared" si="6"/>
        <v>10</v>
      </c>
      <c r="N22" s="238">
        <f t="shared" si="7"/>
        <v>10.07</v>
      </c>
      <c r="O22" s="239">
        <f t="shared" si="8"/>
        <v>10.24</v>
      </c>
      <c r="P22" s="238">
        <f t="shared" si="9"/>
        <v>10.23</v>
      </c>
      <c r="Q22" s="239">
        <f t="shared" si="10"/>
        <v>10.3</v>
      </c>
      <c r="R22" s="238">
        <f t="shared" si="11"/>
        <v>10.38</v>
      </c>
      <c r="S22" s="239">
        <f t="shared" si="12"/>
        <v>10.46</v>
      </c>
      <c r="T22" s="238">
        <f t="shared" si="13"/>
        <v>10.53</v>
      </c>
      <c r="U22" s="240">
        <f t="shared" si="14"/>
        <v>10.61</v>
      </c>
      <c r="V22" s="241">
        <f t="shared" si="15"/>
        <v>10.68</v>
      </c>
      <c r="W22" s="239">
        <f t="shared" si="16"/>
        <v>10.76</v>
      </c>
      <c r="X22" s="238">
        <f t="shared" si="17"/>
        <v>10.84</v>
      </c>
      <c r="Y22" s="239">
        <f t="shared" si="18"/>
        <v>10.91</v>
      </c>
      <c r="Z22" s="238">
        <f t="shared" si="19"/>
        <v>10.99</v>
      </c>
      <c r="AA22" s="239">
        <f t="shared" si="20"/>
        <v>11.07</v>
      </c>
      <c r="AB22" s="238">
        <f t="shared" si="21"/>
        <v>11.14</v>
      </c>
      <c r="AC22" s="239">
        <f t="shared" si="22"/>
        <v>11.22</v>
      </c>
      <c r="AD22" s="238">
        <f t="shared" si="23"/>
        <v>11.3</v>
      </c>
      <c r="AE22" s="240">
        <f t="shared" si="24"/>
        <v>11.37</v>
      </c>
      <c r="AF22" s="241">
        <f t="shared" si="25"/>
        <v>11.45</v>
      </c>
      <c r="AG22" s="239">
        <f t="shared" si="26"/>
        <v>11.52</v>
      </c>
      <c r="AH22" s="238">
        <f t="shared" si="27"/>
        <v>11.6</v>
      </c>
      <c r="AI22" s="239">
        <f t="shared" si="28"/>
        <v>11.68</v>
      </c>
      <c r="AJ22" s="238">
        <f t="shared" si="29"/>
        <v>11.75</v>
      </c>
      <c r="AK22" s="239">
        <f t="shared" si="30"/>
        <v>11.83</v>
      </c>
      <c r="AL22" s="238">
        <f t="shared" si="31"/>
        <v>11.91</v>
      </c>
      <c r="AM22" s="239">
        <f t="shared" si="32"/>
        <v>11.98</v>
      </c>
      <c r="AN22" s="238">
        <f t="shared" si="33"/>
        <v>12.06</v>
      </c>
      <c r="AO22" s="240">
        <f t="shared" si="34"/>
        <v>12.13</v>
      </c>
      <c r="AP22" s="241">
        <f t="shared" si="35"/>
        <v>12.21</v>
      </c>
      <c r="AQ22" s="239">
        <f t="shared" si="36"/>
        <v>12.29</v>
      </c>
      <c r="AR22" s="238">
        <f t="shared" si="37"/>
        <v>12.36</v>
      </c>
      <c r="AS22" s="239">
        <f t="shared" si="38"/>
        <v>12.44</v>
      </c>
      <c r="AT22" s="238">
        <f t="shared" si="39"/>
        <v>12.52</v>
      </c>
      <c r="AU22" s="239">
        <f t="shared" si="40"/>
        <v>12.59</v>
      </c>
      <c r="AV22" s="242">
        <f t="shared" si="41"/>
        <v>12.67</v>
      </c>
      <c r="AW22" s="239">
        <f t="shared" si="42"/>
        <v>12.75</v>
      </c>
      <c r="AX22" s="238">
        <f t="shared" si="43"/>
        <v>12.82</v>
      </c>
      <c r="AY22" s="240">
        <f t="shared" si="44"/>
        <v>12.9</v>
      </c>
      <c r="AZ22" s="302">
        <f t="shared" si="45"/>
        <v>12.97</v>
      </c>
      <c r="BA22" s="239">
        <f t="shared" si="46"/>
        <v>13.05</v>
      </c>
      <c r="BB22" s="242">
        <f t="shared" si="47"/>
        <v>13.13</v>
      </c>
      <c r="BC22" s="239">
        <f t="shared" si="48"/>
        <v>13.2</v>
      </c>
      <c r="BD22" s="242">
        <f t="shared" si="50"/>
        <v>13.28</v>
      </c>
      <c r="BE22" s="239">
        <f t="shared" si="51"/>
        <v>13.36</v>
      </c>
      <c r="BF22" s="244"/>
      <c r="BG22" s="301"/>
      <c r="BH22" s="245">
        <v>2100000</v>
      </c>
      <c r="BI22" s="354"/>
    </row>
    <row r="23" spans="1:256" ht="15" x14ac:dyDescent="0.25">
      <c r="A23" s="214">
        <v>34</v>
      </c>
      <c r="B23" s="215">
        <f t="shared" si="49"/>
        <v>1.1519999999999999</v>
      </c>
      <c r="C23" s="215">
        <v>8.0000000000000002E-3</v>
      </c>
      <c r="D23" s="203"/>
      <c r="E23" s="354"/>
      <c r="F23" s="236">
        <v>2200000</v>
      </c>
      <c r="G23" s="237">
        <f t="shared" si="0"/>
        <v>9.48</v>
      </c>
      <c r="H23" s="238">
        <f t="shared" si="1"/>
        <v>9.56</v>
      </c>
      <c r="I23" s="239">
        <f t="shared" si="2"/>
        <v>9.7100000000000009</v>
      </c>
      <c r="J23" s="238">
        <f t="shared" si="3"/>
        <v>9.7100000000000009</v>
      </c>
      <c r="K23" s="240">
        <f t="shared" si="4"/>
        <v>9.7799999999999994</v>
      </c>
      <c r="L23" s="241">
        <f t="shared" si="5"/>
        <v>9.86</v>
      </c>
      <c r="M23" s="239">
        <f t="shared" si="6"/>
        <v>9.94</v>
      </c>
      <c r="N23" s="238">
        <f t="shared" si="7"/>
        <v>10.01</v>
      </c>
      <c r="O23" s="239">
        <f t="shared" si="8"/>
        <v>10.17</v>
      </c>
      <c r="P23" s="238">
        <f t="shared" si="9"/>
        <v>10.16</v>
      </c>
      <c r="Q23" s="239">
        <f t="shared" si="10"/>
        <v>10.24</v>
      </c>
      <c r="R23" s="238">
        <f t="shared" si="11"/>
        <v>10.31</v>
      </c>
      <c r="S23" s="239">
        <f t="shared" si="12"/>
        <v>10.39</v>
      </c>
      <c r="T23" s="238">
        <f t="shared" si="13"/>
        <v>10.47</v>
      </c>
      <c r="U23" s="240">
        <f t="shared" si="14"/>
        <v>10.54</v>
      </c>
      <c r="V23" s="241">
        <f t="shared" si="15"/>
        <v>10.62</v>
      </c>
      <c r="W23" s="239">
        <f t="shared" si="16"/>
        <v>10.69</v>
      </c>
      <c r="X23" s="238">
        <f t="shared" si="17"/>
        <v>10.77</v>
      </c>
      <c r="Y23" s="239">
        <f t="shared" si="18"/>
        <v>10.85</v>
      </c>
      <c r="Z23" s="238">
        <f t="shared" si="19"/>
        <v>10.92</v>
      </c>
      <c r="AA23" s="239">
        <f t="shared" si="20"/>
        <v>11</v>
      </c>
      <c r="AB23" s="238">
        <f t="shared" si="21"/>
        <v>11.07</v>
      </c>
      <c r="AC23" s="239">
        <f t="shared" si="22"/>
        <v>11.15</v>
      </c>
      <c r="AD23" s="238">
        <f t="shared" si="23"/>
        <v>11.22</v>
      </c>
      <c r="AE23" s="240">
        <f t="shared" si="24"/>
        <v>11.3</v>
      </c>
      <c r="AF23" s="241">
        <f t="shared" si="25"/>
        <v>11.38</v>
      </c>
      <c r="AG23" s="239">
        <f t="shared" si="26"/>
        <v>11.45</v>
      </c>
      <c r="AH23" s="238">
        <f t="shared" si="27"/>
        <v>11.53</v>
      </c>
      <c r="AI23" s="239">
        <f t="shared" si="28"/>
        <v>11.6</v>
      </c>
      <c r="AJ23" s="238">
        <f t="shared" si="29"/>
        <v>11.68</v>
      </c>
      <c r="AK23" s="239">
        <f t="shared" si="30"/>
        <v>11.76</v>
      </c>
      <c r="AL23" s="238">
        <f t="shared" si="31"/>
        <v>11.83</v>
      </c>
      <c r="AM23" s="239">
        <f t="shared" si="32"/>
        <v>11.91</v>
      </c>
      <c r="AN23" s="238">
        <f t="shared" si="33"/>
        <v>11.98</v>
      </c>
      <c r="AO23" s="240">
        <f t="shared" si="34"/>
        <v>12.06</v>
      </c>
      <c r="AP23" s="241">
        <f t="shared" si="35"/>
        <v>12.13</v>
      </c>
      <c r="AQ23" s="239">
        <f t="shared" si="36"/>
        <v>12.21</v>
      </c>
      <c r="AR23" s="238">
        <f t="shared" si="37"/>
        <v>12.29</v>
      </c>
      <c r="AS23" s="239">
        <f t="shared" si="38"/>
        <v>12.36</v>
      </c>
      <c r="AT23" s="238">
        <f t="shared" si="39"/>
        <v>12.44</v>
      </c>
      <c r="AU23" s="239">
        <f t="shared" si="40"/>
        <v>12.51</v>
      </c>
      <c r="AV23" s="242">
        <f t="shared" si="41"/>
        <v>12.59</v>
      </c>
      <c r="AW23" s="239">
        <f t="shared" si="42"/>
        <v>12.67</v>
      </c>
      <c r="AX23" s="238">
        <f t="shared" si="43"/>
        <v>12.74</v>
      </c>
      <c r="AY23" s="240">
        <f t="shared" si="44"/>
        <v>12.82</v>
      </c>
      <c r="AZ23" s="302">
        <f t="shared" si="45"/>
        <v>12.89</v>
      </c>
      <c r="BA23" s="239">
        <f t="shared" si="46"/>
        <v>12.97</v>
      </c>
      <c r="BB23" s="242">
        <f t="shared" si="47"/>
        <v>13.04</v>
      </c>
      <c r="BC23" s="239">
        <f t="shared" si="48"/>
        <v>13.12</v>
      </c>
      <c r="BD23" s="242">
        <f t="shared" si="50"/>
        <v>13.2</v>
      </c>
      <c r="BE23" s="239">
        <f t="shared" si="51"/>
        <v>13.27</v>
      </c>
      <c r="BF23" s="244"/>
      <c r="BG23" s="301"/>
      <c r="BH23" s="236">
        <v>2200000</v>
      </c>
      <c r="BI23" s="354"/>
    </row>
    <row r="24" spans="1:256" ht="15" x14ac:dyDescent="0.25">
      <c r="A24" s="200">
        <v>35</v>
      </c>
      <c r="B24" s="201">
        <f t="shared" si="49"/>
        <v>1.1599999999999999</v>
      </c>
      <c r="C24" s="202">
        <v>8.0000000000000002E-3</v>
      </c>
      <c r="D24" s="203"/>
      <c r="E24" s="354"/>
      <c r="F24" s="245">
        <v>2300000</v>
      </c>
      <c r="G24" s="237">
        <f t="shared" si="0"/>
        <v>9.42</v>
      </c>
      <c r="H24" s="238">
        <f t="shared" si="1"/>
        <v>9.5</v>
      </c>
      <c r="I24" s="239">
        <f t="shared" si="2"/>
        <v>9.65</v>
      </c>
      <c r="J24" s="238">
        <f t="shared" si="3"/>
        <v>9.65</v>
      </c>
      <c r="K24" s="240">
        <f t="shared" si="4"/>
        <v>9.7200000000000006</v>
      </c>
      <c r="L24" s="241">
        <f t="shared" si="5"/>
        <v>9.8000000000000007</v>
      </c>
      <c r="M24" s="239">
        <f t="shared" si="6"/>
        <v>9.8699999999999992</v>
      </c>
      <c r="N24" s="238">
        <f t="shared" si="7"/>
        <v>9.9499999999999993</v>
      </c>
      <c r="O24" s="239">
        <f t="shared" si="8"/>
        <v>10.11</v>
      </c>
      <c r="P24" s="238">
        <f t="shared" si="9"/>
        <v>10.1</v>
      </c>
      <c r="Q24" s="239">
        <f t="shared" si="10"/>
        <v>10.17</v>
      </c>
      <c r="R24" s="238">
        <f t="shared" si="11"/>
        <v>10.25</v>
      </c>
      <c r="S24" s="239">
        <f t="shared" si="12"/>
        <v>10.32</v>
      </c>
      <c r="T24" s="238">
        <f t="shared" si="13"/>
        <v>10.4</v>
      </c>
      <c r="U24" s="240">
        <f t="shared" si="14"/>
        <v>10.48</v>
      </c>
      <c r="V24" s="241">
        <f t="shared" si="15"/>
        <v>10.55</v>
      </c>
      <c r="W24" s="239">
        <f t="shared" si="16"/>
        <v>10.63</v>
      </c>
      <c r="X24" s="238">
        <f t="shared" si="17"/>
        <v>10.7</v>
      </c>
      <c r="Y24" s="239">
        <f t="shared" si="18"/>
        <v>10.78</v>
      </c>
      <c r="Z24" s="238">
        <f t="shared" si="19"/>
        <v>10.85</v>
      </c>
      <c r="AA24" s="239">
        <f t="shared" si="20"/>
        <v>10.93</v>
      </c>
      <c r="AB24" s="238">
        <f t="shared" si="21"/>
        <v>11</v>
      </c>
      <c r="AC24" s="239">
        <f t="shared" si="22"/>
        <v>11.08</v>
      </c>
      <c r="AD24" s="238">
        <f t="shared" si="23"/>
        <v>11.15</v>
      </c>
      <c r="AE24" s="240">
        <f t="shared" si="24"/>
        <v>11.23</v>
      </c>
      <c r="AF24" s="241">
        <f t="shared" si="25"/>
        <v>11.3</v>
      </c>
      <c r="AG24" s="239">
        <f t="shared" si="26"/>
        <v>11.38</v>
      </c>
      <c r="AH24" s="238">
        <f t="shared" si="27"/>
        <v>11.45</v>
      </c>
      <c r="AI24" s="239">
        <f t="shared" si="28"/>
        <v>11.53</v>
      </c>
      <c r="AJ24" s="238">
        <f t="shared" si="29"/>
        <v>11.61</v>
      </c>
      <c r="AK24" s="239">
        <f t="shared" si="30"/>
        <v>11.68</v>
      </c>
      <c r="AL24" s="238">
        <f t="shared" si="31"/>
        <v>11.76</v>
      </c>
      <c r="AM24" s="239">
        <f t="shared" si="32"/>
        <v>11.83</v>
      </c>
      <c r="AN24" s="238">
        <f t="shared" si="33"/>
        <v>11.91</v>
      </c>
      <c r="AO24" s="240">
        <f t="shared" si="34"/>
        <v>11.98</v>
      </c>
      <c r="AP24" s="241">
        <f t="shared" si="35"/>
        <v>12.06</v>
      </c>
      <c r="AQ24" s="239">
        <f t="shared" si="36"/>
        <v>12.13</v>
      </c>
      <c r="AR24" s="238">
        <f t="shared" si="37"/>
        <v>12.21</v>
      </c>
      <c r="AS24" s="239">
        <f t="shared" si="38"/>
        <v>12.28</v>
      </c>
      <c r="AT24" s="238">
        <f t="shared" si="39"/>
        <v>12.36</v>
      </c>
      <c r="AU24" s="239">
        <f t="shared" si="40"/>
        <v>12.43</v>
      </c>
      <c r="AV24" s="242">
        <f t="shared" si="41"/>
        <v>12.51</v>
      </c>
      <c r="AW24" s="239">
        <f t="shared" si="42"/>
        <v>12.59</v>
      </c>
      <c r="AX24" s="238">
        <f t="shared" si="43"/>
        <v>12.66</v>
      </c>
      <c r="AY24" s="240">
        <f t="shared" si="44"/>
        <v>12.74</v>
      </c>
      <c r="AZ24" s="302">
        <f t="shared" si="45"/>
        <v>12.81</v>
      </c>
      <c r="BA24" s="239">
        <f t="shared" si="46"/>
        <v>12.89</v>
      </c>
      <c r="BB24" s="242">
        <f t="shared" si="47"/>
        <v>12.96</v>
      </c>
      <c r="BC24" s="239">
        <f t="shared" si="48"/>
        <v>13.04</v>
      </c>
      <c r="BD24" s="242">
        <f t="shared" si="50"/>
        <v>13.11</v>
      </c>
      <c r="BE24" s="239">
        <f t="shared" si="51"/>
        <v>13.19</v>
      </c>
      <c r="BF24" s="244"/>
      <c r="BG24" s="301"/>
      <c r="BH24" s="245">
        <v>2300000</v>
      </c>
      <c r="BI24" s="354"/>
      <c r="BJ24" s="257"/>
      <c r="BK24" s="257"/>
      <c r="BL24" s="257"/>
      <c r="BM24" s="257"/>
      <c r="BN24" s="257"/>
      <c r="BO24" s="257"/>
      <c r="BP24" s="257"/>
      <c r="BQ24" s="257"/>
      <c r="BR24" s="257"/>
      <c r="BS24" s="257"/>
      <c r="BT24" s="257"/>
      <c r="BU24" s="257"/>
      <c r="BV24" s="257"/>
      <c r="BW24" s="257"/>
      <c r="BX24" s="257"/>
      <c r="BY24" s="257"/>
      <c r="BZ24" s="257"/>
      <c r="CA24" s="257"/>
      <c r="CB24" s="257"/>
      <c r="CC24" s="257"/>
      <c r="CD24" s="257"/>
      <c r="CE24" s="257"/>
      <c r="CF24" s="257"/>
      <c r="CG24" s="257"/>
      <c r="CH24" s="257"/>
      <c r="CI24" s="257"/>
      <c r="CJ24" s="257"/>
      <c r="CK24" s="257"/>
      <c r="CL24" s="257"/>
      <c r="CM24" s="257"/>
      <c r="CN24" s="257"/>
      <c r="CO24" s="257"/>
      <c r="CP24" s="257"/>
      <c r="CQ24" s="257"/>
      <c r="CR24" s="257"/>
      <c r="CS24" s="257"/>
      <c r="CT24" s="257"/>
      <c r="CU24" s="257"/>
      <c r="CV24" s="257"/>
      <c r="CW24" s="257"/>
      <c r="CX24" s="257"/>
      <c r="CY24" s="257"/>
      <c r="CZ24" s="257"/>
      <c r="DA24" s="257"/>
      <c r="DB24" s="257"/>
      <c r="DC24" s="257"/>
      <c r="DD24" s="257"/>
      <c r="DE24" s="257"/>
      <c r="DF24" s="257"/>
      <c r="DG24" s="257"/>
      <c r="DH24" s="257"/>
      <c r="DI24" s="257"/>
      <c r="DJ24" s="257"/>
      <c r="DK24" s="257"/>
      <c r="DL24" s="257"/>
      <c r="DM24" s="257"/>
      <c r="DN24" s="257"/>
      <c r="DO24" s="257"/>
      <c r="DP24" s="257"/>
      <c r="DQ24" s="257"/>
      <c r="DR24" s="257"/>
      <c r="DS24" s="257"/>
      <c r="DT24" s="257"/>
      <c r="DU24" s="257"/>
      <c r="DV24" s="257"/>
      <c r="DW24" s="257"/>
      <c r="DX24" s="257"/>
      <c r="DY24" s="257"/>
      <c r="DZ24" s="257"/>
      <c r="EA24" s="257"/>
      <c r="EB24" s="257"/>
      <c r="EC24" s="257"/>
      <c r="ED24" s="257"/>
      <c r="EE24" s="257"/>
      <c r="EF24" s="257"/>
      <c r="EG24" s="257"/>
      <c r="EH24" s="257"/>
      <c r="EI24" s="257"/>
      <c r="EJ24" s="257"/>
      <c r="EK24" s="257"/>
      <c r="EL24" s="257"/>
      <c r="EM24" s="257"/>
      <c r="EN24" s="257"/>
      <c r="EO24" s="257"/>
      <c r="EP24" s="257"/>
      <c r="EQ24" s="257"/>
      <c r="ER24" s="257"/>
      <c r="ES24" s="257"/>
      <c r="ET24" s="257"/>
      <c r="EU24" s="257"/>
      <c r="EV24" s="257"/>
      <c r="EW24" s="257"/>
      <c r="EX24" s="257"/>
      <c r="EY24" s="257"/>
      <c r="EZ24" s="257"/>
      <c r="FA24" s="257"/>
      <c r="FB24" s="257"/>
      <c r="FC24" s="257"/>
      <c r="FD24" s="257"/>
      <c r="FE24" s="257"/>
      <c r="FF24" s="257"/>
      <c r="FG24" s="257"/>
      <c r="FH24" s="257"/>
      <c r="FI24" s="257"/>
      <c r="FJ24" s="257"/>
      <c r="FK24" s="257"/>
      <c r="FL24" s="257"/>
      <c r="FM24" s="257"/>
      <c r="FN24" s="257"/>
      <c r="FO24" s="257"/>
      <c r="FP24" s="257"/>
      <c r="FQ24" s="257"/>
      <c r="FR24" s="257"/>
      <c r="FS24" s="257"/>
      <c r="FT24" s="257"/>
      <c r="FU24" s="257"/>
      <c r="FV24" s="257"/>
      <c r="FW24" s="257"/>
      <c r="FX24" s="257"/>
      <c r="FY24" s="257"/>
      <c r="FZ24" s="257"/>
      <c r="GA24" s="257"/>
      <c r="GB24" s="257"/>
      <c r="GC24" s="257"/>
      <c r="GD24" s="257"/>
      <c r="GE24" s="257"/>
      <c r="GF24" s="257"/>
      <c r="GG24" s="257"/>
      <c r="GH24" s="257"/>
      <c r="GI24" s="257"/>
      <c r="GJ24" s="257"/>
      <c r="GK24" s="257"/>
      <c r="GL24" s="257"/>
      <c r="GM24" s="257"/>
      <c r="GN24" s="257"/>
      <c r="GO24" s="257"/>
      <c r="GP24" s="257"/>
      <c r="GQ24" s="257"/>
      <c r="GR24" s="257"/>
      <c r="GS24" s="257"/>
      <c r="GT24" s="257"/>
      <c r="GU24" s="257"/>
      <c r="GV24" s="257"/>
      <c r="GW24" s="257"/>
      <c r="GX24" s="257"/>
      <c r="GY24" s="257"/>
      <c r="GZ24" s="257"/>
      <c r="HA24" s="257"/>
      <c r="HB24" s="257"/>
      <c r="HC24" s="257"/>
      <c r="HD24" s="257"/>
      <c r="HE24" s="257"/>
      <c r="HF24" s="257"/>
      <c r="HG24" s="257"/>
      <c r="HH24" s="257"/>
      <c r="HI24" s="257"/>
      <c r="HJ24" s="257"/>
      <c r="HK24" s="257"/>
      <c r="HL24" s="257"/>
      <c r="HM24" s="257"/>
      <c r="HN24" s="257"/>
      <c r="HO24" s="257"/>
      <c r="HP24" s="257"/>
      <c r="HQ24" s="257"/>
      <c r="HR24" s="257"/>
      <c r="HS24" s="257"/>
      <c r="HT24" s="257"/>
      <c r="HU24" s="257"/>
      <c r="HV24" s="257"/>
      <c r="HW24" s="257"/>
      <c r="HX24" s="257"/>
      <c r="HY24" s="257"/>
      <c r="HZ24" s="257"/>
      <c r="IA24" s="257"/>
      <c r="IB24" s="257"/>
      <c r="IC24" s="257"/>
      <c r="ID24" s="257"/>
      <c r="IE24" s="257"/>
      <c r="IF24" s="257"/>
      <c r="IG24" s="257"/>
      <c r="IH24" s="257"/>
      <c r="II24" s="257"/>
      <c r="IJ24" s="257"/>
      <c r="IK24" s="257"/>
      <c r="IL24" s="257"/>
      <c r="IM24" s="257"/>
      <c r="IN24" s="257"/>
      <c r="IO24" s="257"/>
      <c r="IP24" s="257"/>
      <c r="IQ24" s="257"/>
      <c r="IR24" s="257"/>
      <c r="IS24" s="257"/>
      <c r="IT24" s="257"/>
      <c r="IU24" s="257"/>
      <c r="IV24" s="257"/>
    </row>
    <row r="25" spans="1:256" ht="15" x14ac:dyDescent="0.25">
      <c r="A25" s="214">
        <v>36</v>
      </c>
      <c r="B25" s="215">
        <f t="shared" si="49"/>
        <v>1.1679999999999999</v>
      </c>
      <c r="C25" s="215">
        <v>8.0000000000000002E-3</v>
      </c>
      <c r="D25" s="203"/>
      <c r="E25" s="354"/>
      <c r="F25" s="236">
        <v>2400000</v>
      </c>
      <c r="G25" s="237">
        <f t="shared" si="0"/>
        <v>9.36</v>
      </c>
      <c r="H25" s="238">
        <f t="shared" si="1"/>
        <v>9.43</v>
      </c>
      <c r="I25" s="239">
        <f t="shared" si="2"/>
        <v>9.58</v>
      </c>
      <c r="J25" s="238">
        <f t="shared" si="3"/>
        <v>9.58</v>
      </c>
      <c r="K25" s="240">
        <f t="shared" si="4"/>
        <v>9.66</v>
      </c>
      <c r="L25" s="241">
        <f t="shared" si="5"/>
        <v>9.73</v>
      </c>
      <c r="M25" s="239">
        <f t="shared" si="6"/>
        <v>9.81</v>
      </c>
      <c r="N25" s="238">
        <f t="shared" si="7"/>
        <v>9.8800000000000008</v>
      </c>
      <c r="O25" s="239">
        <f t="shared" si="8"/>
        <v>10.029999999999999</v>
      </c>
      <c r="P25" s="238">
        <f t="shared" si="9"/>
        <v>10.029999999999999</v>
      </c>
      <c r="Q25" s="239">
        <f t="shared" si="10"/>
        <v>10.11</v>
      </c>
      <c r="R25" s="238">
        <f t="shared" si="11"/>
        <v>10.18</v>
      </c>
      <c r="S25" s="239">
        <f t="shared" si="12"/>
        <v>10.26</v>
      </c>
      <c r="T25" s="238">
        <f t="shared" si="13"/>
        <v>10.33</v>
      </c>
      <c r="U25" s="240">
        <f t="shared" si="14"/>
        <v>10.41</v>
      </c>
      <c r="V25" s="241">
        <f t="shared" si="15"/>
        <v>10.48</v>
      </c>
      <c r="W25" s="239">
        <f t="shared" si="16"/>
        <v>10.56</v>
      </c>
      <c r="X25" s="238">
        <f t="shared" si="17"/>
        <v>10.63</v>
      </c>
      <c r="Y25" s="239">
        <f t="shared" si="18"/>
        <v>10.71</v>
      </c>
      <c r="Z25" s="238">
        <f t="shared" si="19"/>
        <v>10.78</v>
      </c>
      <c r="AA25" s="239">
        <f t="shared" si="20"/>
        <v>10.86</v>
      </c>
      <c r="AB25" s="238">
        <f t="shared" si="21"/>
        <v>10.93</v>
      </c>
      <c r="AC25" s="239">
        <f t="shared" si="22"/>
        <v>11.01</v>
      </c>
      <c r="AD25" s="238">
        <f t="shared" si="23"/>
        <v>11.08</v>
      </c>
      <c r="AE25" s="240">
        <f t="shared" si="24"/>
        <v>11.16</v>
      </c>
      <c r="AF25" s="241">
        <f t="shared" si="25"/>
        <v>11.23</v>
      </c>
      <c r="AG25" s="239">
        <f t="shared" si="26"/>
        <v>11.31</v>
      </c>
      <c r="AH25" s="238">
        <f t="shared" si="27"/>
        <v>11.38</v>
      </c>
      <c r="AI25" s="239">
        <f t="shared" si="28"/>
        <v>11.46</v>
      </c>
      <c r="AJ25" s="238">
        <f t="shared" si="29"/>
        <v>11.53</v>
      </c>
      <c r="AK25" s="239">
        <f t="shared" si="30"/>
        <v>11.61</v>
      </c>
      <c r="AL25" s="238">
        <f t="shared" si="31"/>
        <v>11.68</v>
      </c>
      <c r="AM25" s="239">
        <f t="shared" si="32"/>
        <v>11.76</v>
      </c>
      <c r="AN25" s="238">
        <f t="shared" si="33"/>
        <v>11.83</v>
      </c>
      <c r="AO25" s="240">
        <f t="shared" si="34"/>
        <v>11.91</v>
      </c>
      <c r="AP25" s="241">
        <f t="shared" si="35"/>
        <v>11.98</v>
      </c>
      <c r="AQ25" s="239">
        <f t="shared" si="36"/>
        <v>12.06</v>
      </c>
      <c r="AR25" s="238">
        <f t="shared" si="37"/>
        <v>12.13</v>
      </c>
      <c r="AS25" s="239">
        <f t="shared" si="38"/>
        <v>12.21</v>
      </c>
      <c r="AT25" s="238">
        <f t="shared" si="39"/>
        <v>12.28</v>
      </c>
      <c r="AU25" s="239">
        <f t="shared" si="40"/>
        <v>12.36</v>
      </c>
      <c r="AV25" s="242">
        <f t="shared" si="41"/>
        <v>12.43</v>
      </c>
      <c r="AW25" s="239">
        <f t="shared" si="42"/>
        <v>12.5</v>
      </c>
      <c r="AX25" s="238">
        <f t="shared" si="43"/>
        <v>12.58</v>
      </c>
      <c r="AY25" s="240">
        <f t="shared" si="44"/>
        <v>12.65</v>
      </c>
      <c r="AZ25" s="302">
        <f t="shared" si="45"/>
        <v>12.73</v>
      </c>
      <c r="BA25" s="239">
        <f t="shared" si="46"/>
        <v>12.8</v>
      </c>
      <c r="BB25" s="242">
        <f t="shared" si="47"/>
        <v>12.88</v>
      </c>
      <c r="BC25" s="239">
        <f t="shared" si="48"/>
        <v>12.95</v>
      </c>
      <c r="BD25" s="242">
        <f t="shared" si="50"/>
        <v>13.03</v>
      </c>
      <c r="BE25" s="239">
        <f t="shared" si="51"/>
        <v>13.1</v>
      </c>
      <c r="BF25" s="244"/>
      <c r="BG25" s="301"/>
      <c r="BH25" s="236">
        <v>2400000</v>
      </c>
      <c r="BI25" s="354"/>
      <c r="BJ25" s="257"/>
      <c r="BK25" s="257"/>
      <c r="BL25" s="257"/>
      <c r="BM25" s="257"/>
      <c r="BN25" s="257"/>
      <c r="BO25" s="257"/>
      <c r="BP25" s="257"/>
      <c r="BQ25" s="257"/>
      <c r="BR25" s="257"/>
      <c r="BS25" s="257"/>
      <c r="BT25" s="257"/>
      <c r="BU25" s="257"/>
      <c r="BV25" s="257"/>
      <c r="BW25" s="257"/>
      <c r="BX25" s="257"/>
      <c r="BY25" s="257"/>
      <c r="BZ25" s="257"/>
      <c r="CA25" s="257"/>
      <c r="CB25" s="257"/>
      <c r="CC25" s="257"/>
      <c r="CD25" s="257"/>
      <c r="CE25" s="257"/>
      <c r="CF25" s="257"/>
      <c r="CG25" s="257"/>
      <c r="CH25" s="257"/>
      <c r="CI25" s="257"/>
      <c r="CJ25" s="257"/>
      <c r="CK25" s="257"/>
      <c r="CL25" s="257"/>
      <c r="CM25" s="257"/>
      <c r="CN25" s="257"/>
      <c r="CO25" s="257"/>
      <c r="CP25" s="257"/>
      <c r="CQ25" s="257"/>
      <c r="CR25" s="257"/>
      <c r="CS25" s="257"/>
      <c r="CT25" s="257"/>
      <c r="CU25" s="257"/>
      <c r="CV25" s="257"/>
      <c r="CW25" s="257"/>
      <c r="CX25" s="257"/>
      <c r="CY25" s="257"/>
      <c r="CZ25" s="257"/>
      <c r="DA25" s="257"/>
      <c r="DB25" s="257"/>
      <c r="DC25" s="257"/>
      <c r="DD25" s="257"/>
      <c r="DE25" s="257"/>
      <c r="DF25" s="257"/>
      <c r="DG25" s="257"/>
      <c r="DH25" s="257"/>
      <c r="DI25" s="257"/>
      <c r="DJ25" s="257"/>
      <c r="DK25" s="257"/>
      <c r="DL25" s="257"/>
      <c r="DM25" s="257"/>
      <c r="DN25" s="257"/>
      <c r="DO25" s="257"/>
      <c r="DP25" s="257"/>
      <c r="DQ25" s="257"/>
      <c r="DR25" s="257"/>
      <c r="DS25" s="257"/>
      <c r="DT25" s="257"/>
      <c r="DU25" s="257"/>
      <c r="DV25" s="257"/>
      <c r="DW25" s="257"/>
      <c r="DX25" s="257"/>
      <c r="DY25" s="257"/>
      <c r="DZ25" s="257"/>
      <c r="EA25" s="257"/>
      <c r="EB25" s="257"/>
      <c r="EC25" s="257"/>
      <c r="ED25" s="257"/>
      <c r="EE25" s="257"/>
      <c r="EF25" s="257"/>
      <c r="EG25" s="257"/>
      <c r="EH25" s="257"/>
      <c r="EI25" s="257"/>
      <c r="EJ25" s="257"/>
      <c r="EK25" s="257"/>
      <c r="EL25" s="257"/>
      <c r="EM25" s="257"/>
      <c r="EN25" s="257"/>
      <c r="EO25" s="257"/>
      <c r="EP25" s="257"/>
      <c r="EQ25" s="257"/>
      <c r="ER25" s="257"/>
      <c r="ES25" s="257"/>
      <c r="ET25" s="257"/>
      <c r="EU25" s="257"/>
      <c r="EV25" s="257"/>
      <c r="EW25" s="257"/>
      <c r="EX25" s="257"/>
      <c r="EY25" s="257"/>
      <c r="EZ25" s="257"/>
      <c r="FA25" s="257"/>
      <c r="FB25" s="257"/>
      <c r="FC25" s="257"/>
      <c r="FD25" s="257"/>
      <c r="FE25" s="257"/>
      <c r="FF25" s="257"/>
      <c r="FG25" s="257"/>
      <c r="FH25" s="257"/>
      <c r="FI25" s="257"/>
      <c r="FJ25" s="257"/>
      <c r="FK25" s="257"/>
      <c r="FL25" s="257"/>
      <c r="FM25" s="257"/>
      <c r="FN25" s="257"/>
      <c r="FO25" s="257"/>
      <c r="FP25" s="257"/>
      <c r="FQ25" s="257"/>
      <c r="FR25" s="257"/>
      <c r="FS25" s="257"/>
      <c r="FT25" s="257"/>
      <c r="FU25" s="257"/>
      <c r="FV25" s="257"/>
      <c r="FW25" s="257"/>
      <c r="FX25" s="257"/>
      <c r="FY25" s="257"/>
      <c r="FZ25" s="257"/>
      <c r="GA25" s="257"/>
      <c r="GB25" s="257"/>
      <c r="GC25" s="257"/>
      <c r="GD25" s="257"/>
      <c r="GE25" s="257"/>
      <c r="GF25" s="257"/>
      <c r="GG25" s="257"/>
      <c r="GH25" s="257"/>
      <c r="GI25" s="257"/>
      <c r="GJ25" s="257"/>
      <c r="GK25" s="257"/>
      <c r="GL25" s="257"/>
      <c r="GM25" s="257"/>
      <c r="GN25" s="257"/>
      <c r="GO25" s="257"/>
      <c r="GP25" s="257"/>
      <c r="GQ25" s="257"/>
      <c r="GR25" s="257"/>
      <c r="GS25" s="257"/>
      <c r="GT25" s="257"/>
      <c r="GU25" s="257"/>
      <c r="GV25" s="257"/>
      <c r="GW25" s="257"/>
      <c r="GX25" s="257"/>
      <c r="GY25" s="257"/>
      <c r="GZ25" s="257"/>
      <c r="HA25" s="257"/>
      <c r="HB25" s="257"/>
      <c r="HC25" s="257"/>
      <c r="HD25" s="257"/>
      <c r="HE25" s="257"/>
      <c r="HF25" s="257"/>
      <c r="HG25" s="257"/>
      <c r="HH25" s="257"/>
      <c r="HI25" s="257"/>
      <c r="HJ25" s="257"/>
      <c r="HK25" s="257"/>
      <c r="HL25" s="257"/>
      <c r="HM25" s="257"/>
      <c r="HN25" s="257"/>
      <c r="HO25" s="257"/>
      <c r="HP25" s="257"/>
      <c r="HQ25" s="257"/>
      <c r="HR25" s="257"/>
      <c r="HS25" s="257"/>
      <c r="HT25" s="257"/>
      <c r="HU25" s="257"/>
      <c r="HV25" s="257"/>
      <c r="HW25" s="257"/>
      <c r="HX25" s="257"/>
      <c r="HY25" s="257"/>
      <c r="HZ25" s="257"/>
      <c r="IA25" s="257"/>
      <c r="IB25" s="257"/>
      <c r="IC25" s="257"/>
      <c r="ID25" s="257"/>
      <c r="IE25" s="257"/>
      <c r="IF25" s="257"/>
      <c r="IG25" s="257"/>
      <c r="IH25" s="257"/>
      <c r="II25" s="257"/>
      <c r="IJ25" s="257"/>
      <c r="IK25" s="257"/>
      <c r="IL25" s="257"/>
      <c r="IM25" s="257"/>
      <c r="IN25" s="257"/>
      <c r="IO25" s="257"/>
      <c r="IP25" s="257"/>
      <c r="IQ25" s="257"/>
      <c r="IR25" s="257"/>
      <c r="IS25" s="257"/>
      <c r="IT25" s="257"/>
      <c r="IU25" s="257"/>
      <c r="IV25" s="257"/>
    </row>
    <row r="26" spans="1:256" ht="15" x14ac:dyDescent="0.25">
      <c r="A26" s="200">
        <v>37</v>
      </c>
      <c r="B26" s="201">
        <f t="shared" si="49"/>
        <v>1.1759999999999999</v>
      </c>
      <c r="C26" s="202">
        <v>8.0000000000000002E-3</v>
      </c>
      <c r="D26" s="203"/>
      <c r="E26" s="354"/>
      <c r="F26" s="245">
        <v>2500000</v>
      </c>
      <c r="G26" s="237">
        <f t="shared" si="0"/>
        <v>9.31</v>
      </c>
      <c r="H26" s="238">
        <f t="shared" si="1"/>
        <v>9.3800000000000008</v>
      </c>
      <c r="I26" s="239">
        <f t="shared" si="2"/>
        <v>9.5299999999999994</v>
      </c>
      <c r="J26" s="238">
        <f t="shared" si="3"/>
        <v>9.5299999999999994</v>
      </c>
      <c r="K26" s="240">
        <f t="shared" si="4"/>
        <v>9.61</v>
      </c>
      <c r="L26" s="241">
        <f t="shared" si="5"/>
        <v>9.68</v>
      </c>
      <c r="M26" s="239">
        <f t="shared" si="6"/>
        <v>9.76</v>
      </c>
      <c r="N26" s="238">
        <f t="shared" si="7"/>
        <v>9.83</v>
      </c>
      <c r="O26" s="239">
        <f t="shared" si="8"/>
        <v>9.98</v>
      </c>
      <c r="P26" s="238">
        <f t="shared" si="9"/>
        <v>9.98</v>
      </c>
      <c r="Q26" s="239">
        <f t="shared" si="10"/>
        <v>10.050000000000001</v>
      </c>
      <c r="R26" s="238">
        <f t="shared" si="11"/>
        <v>10.130000000000001</v>
      </c>
      <c r="S26" s="239">
        <f t="shared" si="12"/>
        <v>10.199999999999999</v>
      </c>
      <c r="T26" s="238">
        <f t="shared" si="13"/>
        <v>10.28</v>
      </c>
      <c r="U26" s="240">
        <f t="shared" si="14"/>
        <v>10.35</v>
      </c>
      <c r="V26" s="241">
        <f t="shared" si="15"/>
        <v>10.43</v>
      </c>
      <c r="W26" s="239">
        <f t="shared" si="16"/>
        <v>10.5</v>
      </c>
      <c r="X26" s="238">
        <f t="shared" si="17"/>
        <v>10.58</v>
      </c>
      <c r="Y26" s="239">
        <f t="shared" si="18"/>
        <v>10.65</v>
      </c>
      <c r="Z26" s="238">
        <f t="shared" si="19"/>
        <v>10.73</v>
      </c>
      <c r="AA26" s="239">
        <f t="shared" si="20"/>
        <v>10.8</v>
      </c>
      <c r="AB26" s="238">
        <f t="shared" si="21"/>
        <v>10.87</v>
      </c>
      <c r="AC26" s="239">
        <f t="shared" si="22"/>
        <v>10.95</v>
      </c>
      <c r="AD26" s="238">
        <f t="shared" si="23"/>
        <v>11.02</v>
      </c>
      <c r="AE26" s="240">
        <f t="shared" si="24"/>
        <v>11.1</v>
      </c>
      <c r="AF26" s="241">
        <f t="shared" si="25"/>
        <v>11.17</v>
      </c>
      <c r="AG26" s="239">
        <f t="shared" si="26"/>
        <v>11.25</v>
      </c>
      <c r="AH26" s="238">
        <f t="shared" si="27"/>
        <v>11.32</v>
      </c>
      <c r="AI26" s="239">
        <f t="shared" si="28"/>
        <v>11.4</v>
      </c>
      <c r="AJ26" s="238">
        <f t="shared" si="29"/>
        <v>11.47</v>
      </c>
      <c r="AK26" s="239">
        <f t="shared" si="30"/>
        <v>11.54</v>
      </c>
      <c r="AL26" s="238">
        <f t="shared" si="31"/>
        <v>11.62</v>
      </c>
      <c r="AM26" s="239">
        <f t="shared" si="32"/>
        <v>11.69</v>
      </c>
      <c r="AN26" s="238">
        <f t="shared" si="33"/>
        <v>11.77</v>
      </c>
      <c r="AO26" s="240">
        <f t="shared" si="34"/>
        <v>11.84</v>
      </c>
      <c r="AP26" s="241">
        <f t="shared" si="35"/>
        <v>11.92</v>
      </c>
      <c r="AQ26" s="239">
        <f t="shared" si="36"/>
        <v>11.99</v>
      </c>
      <c r="AR26" s="238">
        <f t="shared" si="37"/>
        <v>12.07</v>
      </c>
      <c r="AS26" s="239">
        <f t="shared" si="38"/>
        <v>12.14</v>
      </c>
      <c r="AT26" s="238">
        <f t="shared" si="39"/>
        <v>12.21</v>
      </c>
      <c r="AU26" s="239">
        <f t="shared" si="40"/>
        <v>12.29</v>
      </c>
      <c r="AV26" s="242">
        <f t="shared" si="41"/>
        <v>12.36</v>
      </c>
      <c r="AW26" s="239">
        <f t="shared" si="42"/>
        <v>12.44</v>
      </c>
      <c r="AX26" s="238">
        <f t="shared" si="43"/>
        <v>12.51</v>
      </c>
      <c r="AY26" s="240">
        <f t="shared" si="44"/>
        <v>12.59</v>
      </c>
      <c r="AZ26" s="302">
        <f t="shared" si="45"/>
        <v>12.66</v>
      </c>
      <c r="BA26" s="239">
        <f t="shared" si="46"/>
        <v>12.74</v>
      </c>
      <c r="BB26" s="242">
        <f t="shared" si="47"/>
        <v>12.81</v>
      </c>
      <c r="BC26" s="239">
        <f t="shared" si="48"/>
        <v>12.89</v>
      </c>
      <c r="BD26" s="242">
        <f t="shared" si="50"/>
        <v>12.96</v>
      </c>
      <c r="BE26" s="239">
        <f t="shared" si="51"/>
        <v>13.03</v>
      </c>
      <c r="BF26" s="244"/>
      <c r="BG26" s="301"/>
      <c r="BH26" s="245">
        <v>2500000</v>
      </c>
      <c r="BI26" s="354"/>
      <c r="BJ26" s="257"/>
      <c r="BK26" s="257"/>
      <c r="BL26" s="257"/>
      <c r="BM26" s="257"/>
      <c r="BN26" s="257"/>
      <c r="BO26" s="257"/>
      <c r="BP26" s="257"/>
      <c r="BQ26" s="257"/>
      <c r="BR26" s="257"/>
      <c r="BS26" s="257"/>
      <c r="BT26" s="257"/>
      <c r="BU26" s="257"/>
      <c r="BV26" s="257"/>
      <c r="BW26" s="257"/>
      <c r="BX26" s="257"/>
      <c r="BY26" s="257"/>
      <c r="BZ26" s="257"/>
      <c r="CA26" s="257"/>
      <c r="CB26" s="257"/>
      <c r="CC26" s="257"/>
      <c r="CD26" s="257"/>
      <c r="CE26" s="257"/>
      <c r="CF26" s="257"/>
      <c r="CG26" s="257"/>
      <c r="CH26" s="257"/>
      <c r="CI26" s="257"/>
      <c r="CJ26" s="257"/>
      <c r="CK26" s="257"/>
      <c r="CL26" s="257"/>
      <c r="CM26" s="257"/>
      <c r="CN26" s="257"/>
      <c r="CO26" s="257"/>
      <c r="CP26" s="257"/>
      <c r="CQ26" s="257"/>
      <c r="CR26" s="257"/>
      <c r="CS26" s="257"/>
      <c r="CT26" s="257"/>
      <c r="CU26" s="257"/>
      <c r="CV26" s="257"/>
      <c r="CW26" s="257"/>
      <c r="CX26" s="257"/>
      <c r="CY26" s="257"/>
      <c r="CZ26" s="257"/>
      <c r="DA26" s="257"/>
      <c r="DB26" s="257"/>
      <c r="DC26" s="257"/>
      <c r="DD26" s="257"/>
      <c r="DE26" s="257"/>
      <c r="DF26" s="257"/>
      <c r="DG26" s="257"/>
      <c r="DH26" s="257"/>
      <c r="DI26" s="257"/>
      <c r="DJ26" s="257"/>
      <c r="DK26" s="257"/>
      <c r="DL26" s="257"/>
      <c r="DM26" s="257"/>
      <c r="DN26" s="257"/>
      <c r="DO26" s="257"/>
      <c r="DP26" s="257"/>
      <c r="DQ26" s="257"/>
      <c r="DR26" s="257"/>
      <c r="DS26" s="257"/>
      <c r="DT26" s="257"/>
      <c r="DU26" s="257"/>
      <c r="DV26" s="257"/>
      <c r="DW26" s="257"/>
      <c r="DX26" s="257"/>
      <c r="DY26" s="257"/>
      <c r="DZ26" s="257"/>
      <c r="EA26" s="257"/>
      <c r="EB26" s="257"/>
      <c r="EC26" s="257"/>
      <c r="ED26" s="257"/>
      <c r="EE26" s="257"/>
      <c r="EF26" s="257"/>
      <c r="EG26" s="257"/>
      <c r="EH26" s="257"/>
      <c r="EI26" s="257"/>
      <c r="EJ26" s="257"/>
      <c r="EK26" s="257"/>
      <c r="EL26" s="257"/>
      <c r="EM26" s="257"/>
      <c r="EN26" s="257"/>
      <c r="EO26" s="257"/>
      <c r="EP26" s="257"/>
      <c r="EQ26" s="257"/>
      <c r="ER26" s="257"/>
      <c r="ES26" s="257"/>
      <c r="ET26" s="257"/>
      <c r="EU26" s="257"/>
      <c r="EV26" s="257"/>
      <c r="EW26" s="257"/>
      <c r="EX26" s="257"/>
      <c r="EY26" s="257"/>
      <c r="EZ26" s="257"/>
      <c r="FA26" s="257"/>
      <c r="FB26" s="257"/>
      <c r="FC26" s="257"/>
      <c r="FD26" s="257"/>
      <c r="FE26" s="257"/>
      <c r="FF26" s="257"/>
      <c r="FG26" s="257"/>
      <c r="FH26" s="257"/>
      <c r="FI26" s="257"/>
      <c r="FJ26" s="257"/>
      <c r="FK26" s="257"/>
      <c r="FL26" s="257"/>
      <c r="FM26" s="257"/>
      <c r="FN26" s="257"/>
      <c r="FO26" s="257"/>
      <c r="FP26" s="257"/>
      <c r="FQ26" s="257"/>
      <c r="FR26" s="257"/>
      <c r="FS26" s="257"/>
      <c r="FT26" s="257"/>
      <c r="FU26" s="257"/>
      <c r="FV26" s="257"/>
      <c r="FW26" s="257"/>
      <c r="FX26" s="257"/>
      <c r="FY26" s="257"/>
      <c r="FZ26" s="257"/>
      <c r="GA26" s="257"/>
      <c r="GB26" s="257"/>
      <c r="GC26" s="257"/>
      <c r="GD26" s="257"/>
      <c r="GE26" s="257"/>
      <c r="GF26" s="257"/>
      <c r="GG26" s="257"/>
      <c r="GH26" s="257"/>
      <c r="GI26" s="257"/>
      <c r="GJ26" s="257"/>
      <c r="GK26" s="257"/>
      <c r="GL26" s="257"/>
      <c r="GM26" s="257"/>
      <c r="GN26" s="257"/>
      <c r="GO26" s="257"/>
      <c r="GP26" s="257"/>
      <c r="GQ26" s="257"/>
      <c r="GR26" s="257"/>
      <c r="GS26" s="257"/>
      <c r="GT26" s="257"/>
      <c r="GU26" s="257"/>
      <c r="GV26" s="257"/>
      <c r="GW26" s="257"/>
      <c r="GX26" s="257"/>
      <c r="GY26" s="257"/>
      <c r="GZ26" s="257"/>
      <c r="HA26" s="257"/>
      <c r="HB26" s="257"/>
      <c r="HC26" s="257"/>
      <c r="HD26" s="257"/>
      <c r="HE26" s="257"/>
      <c r="HF26" s="257"/>
      <c r="HG26" s="257"/>
      <c r="HH26" s="257"/>
      <c r="HI26" s="257"/>
      <c r="HJ26" s="257"/>
      <c r="HK26" s="257"/>
      <c r="HL26" s="257"/>
      <c r="HM26" s="257"/>
      <c r="HN26" s="257"/>
      <c r="HO26" s="257"/>
      <c r="HP26" s="257"/>
      <c r="HQ26" s="257"/>
      <c r="HR26" s="257"/>
      <c r="HS26" s="257"/>
      <c r="HT26" s="257"/>
      <c r="HU26" s="257"/>
      <c r="HV26" s="257"/>
      <c r="HW26" s="257"/>
      <c r="HX26" s="257"/>
      <c r="HY26" s="257"/>
      <c r="HZ26" s="257"/>
      <c r="IA26" s="257"/>
      <c r="IB26" s="257"/>
      <c r="IC26" s="257"/>
      <c r="ID26" s="257"/>
      <c r="IE26" s="257"/>
      <c r="IF26" s="257"/>
      <c r="IG26" s="257"/>
      <c r="IH26" s="257"/>
      <c r="II26" s="257"/>
      <c r="IJ26" s="257"/>
      <c r="IK26" s="257"/>
      <c r="IL26" s="257"/>
      <c r="IM26" s="257"/>
      <c r="IN26" s="257"/>
      <c r="IO26" s="257"/>
      <c r="IP26" s="257"/>
      <c r="IQ26" s="257"/>
      <c r="IR26" s="257"/>
      <c r="IS26" s="257"/>
      <c r="IT26" s="257"/>
      <c r="IU26" s="257"/>
      <c r="IV26" s="257"/>
    </row>
    <row r="27" spans="1:256" ht="15" x14ac:dyDescent="0.25">
      <c r="A27" s="214">
        <v>38</v>
      </c>
      <c r="B27" s="215">
        <f t="shared" si="49"/>
        <v>1.1839999999999999</v>
      </c>
      <c r="C27" s="215">
        <v>8.0000000000000002E-3</v>
      </c>
      <c r="D27" s="203"/>
      <c r="E27" s="354"/>
      <c r="F27" s="236">
        <v>2600000</v>
      </c>
      <c r="G27" s="237">
        <f t="shared" si="0"/>
        <v>9.25</v>
      </c>
      <c r="H27" s="238">
        <f t="shared" si="1"/>
        <v>9.32</v>
      </c>
      <c r="I27" s="239">
        <f t="shared" si="2"/>
        <v>9.4700000000000006</v>
      </c>
      <c r="J27" s="238">
        <f t="shared" si="3"/>
        <v>9.4700000000000006</v>
      </c>
      <c r="K27" s="240">
        <f t="shared" si="4"/>
        <v>9.5500000000000007</v>
      </c>
      <c r="L27" s="241">
        <f t="shared" si="5"/>
        <v>9.6199999999999992</v>
      </c>
      <c r="M27" s="239">
        <f t="shared" si="6"/>
        <v>9.69</v>
      </c>
      <c r="N27" s="238">
        <f t="shared" si="7"/>
        <v>9.77</v>
      </c>
      <c r="O27" s="239">
        <f t="shared" si="8"/>
        <v>9.92</v>
      </c>
      <c r="P27" s="238">
        <f t="shared" si="9"/>
        <v>9.92</v>
      </c>
      <c r="Q27" s="239">
        <f t="shared" si="10"/>
        <v>9.99</v>
      </c>
      <c r="R27" s="238">
        <f t="shared" si="11"/>
        <v>10.06</v>
      </c>
      <c r="S27" s="239">
        <f t="shared" si="12"/>
        <v>10.14</v>
      </c>
      <c r="T27" s="238">
        <f t="shared" si="13"/>
        <v>10.210000000000001</v>
      </c>
      <c r="U27" s="240">
        <f t="shared" si="14"/>
        <v>10.29</v>
      </c>
      <c r="V27" s="241">
        <f t="shared" si="15"/>
        <v>10.36</v>
      </c>
      <c r="W27" s="239">
        <f t="shared" si="16"/>
        <v>10.43</v>
      </c>
      <c r="X27" s="238">
        <f t="shared" si="17"/>
        <v>10.51</v>
      </c>
      <c r="Y27" s="239">
        <f t="shared" si="18"/>
        <v>10.58</v>
      </c>
      <c r="Z27" s="238">
        <f t="shared" si="19"/>
        <v>10.66</v>
      </c>
      <c r="AA27" s="239">
        <f t="shared" si="20"/>
        <v>10.73</v>
      </c>
      <c r="AB27" s="238">
        <f t="shared" si="21"/>
        <v>10.8</v>
      </c>
      <c r="AC27" s="239">
        <f t="shared" si="22"/>
        <v>10.88</v>
      </c>
      <c r="AD27" s="238">
        <f t="shared" si="23"/>
        <v>10.95</v>
      </c>
      <c r="AE27" s="240">
        <f t="shared" si="24"/>
        <v>11.03</v>
      </c>
      <c r="AF27" s="241">
        <f t="shared" si="25"/>
        <v>11.1</v>
      </c>
      <c r="AG27" s="239">
        <f t="shared" si="26"/>
        <v>11.17</v>
      </c>
      <c r="AH27" s="238">
        <f t="shared" si="27"/>
        <v>11.25</v>
      </c>
      <c r="AI27" s="239">
        <f t="shared" si="28"/>
        <v>11.32</v>
      </c>
      <c r="AJ27" s="238">
        <f t="shared" si="29"/>
        <v>11.4</v>
      </c>
      <c r="AK27" s="239">
        <f t="shared" si="30"/>
        <v>11.47</v>
      </c>
      <c r="AL27" s="238">
        <f t="shared" si="31"/>
        <v>11.54</v>
      </c>
      <c r="AM27" s="239">
        <f t="shared" si="32"/>
        <v>11.62</v>
      </c>
      <c r="AN27" s="238">
        <f t="shared" si="33"/>
        <v>11.69</v>
      </c>
      <c r="AO27" s="240">
        <f t="shared" si="34"/>
        <v>11.77</v>
      </c>
      <c r="AP27" s="241">
        <f t="shared" si="35"/>
        <v>11.84</v>
      </c>
      <c r="AQ27" s="239">
        <f t="shared" si="36"/>
        <v>11.91</v>
      </c>
      <c r="AR27" s="238">
        <f t="shared" si="37"/>
        <v>11.99</v>
      </c>
      <c r="AS27" s="239">
        <f t="shared" si="38"/>
        <v>12.06</v>
      </c>
      <c r="AT27" s="238">
        <f t="shared" si="39"/>
        <v>12.14</v>
      </c>
      <c r="AU27" s="239">
        <f t="shared" si="40"/>
        <v>12.21</v>
      </c>
      <c r="AV27" s="242">
        <f t="shared" si="41"/>
        <v>12.28</v>
      </c>
      <c r="AW27" s="239">
        <f t="shared" si="42"/>
        <v>12.36</v>
      </c>
      <c r="AX27" s="238">
        <f t="shared" si="43"/>
        <v>12.43</v>
      </c>
      <c r="AY27" s="240">
        <f t="shared" si="44"/>
        <v>12.51</v>
      </c>
      <c r="AZ27" s="302">
        <f t="shared" si="45"/>
        <v>12.58</v>
      </c>
      <c r="BA27" s="239">
        <f t="shared" si="46"/>
        <v>12.65</v>
      </c>
      <c r="BB27" s="242">
        <f t="shared" si="47"/>
        <v>12.73</v>
      </c>
      <c r="BC27" s="239">
        <f t="shared" si="48"/>
        <v>12.8</v>
      </c>
      <c r="BD27" s="242">
        <f t="shared" si="50"/>
        <v>12.88</v>
      </c>
      <c r="BE27" s="239">
        <f t="shared" si="51"/>
        <v>12.95</v>
      </c>
      <c r="BF27" s="244"/>
      <c r="BG27" s="301"/>
      <c r="BH27" s="236">
        <v>2600000</v>
      </c>
      <c r="BI27" s="354"/>
      <c r="BJ27" s="257"/>
      <c r="BK27" s="257"/>
      <c r="BL27" s="257"/>
      <c r="BM27" s="257"/>
      <c r="BN27" s="257"/>
      <c r="BO27" s="257"/>
      <c r="BP27" s="257"/>
      <c r="BQ27" s="257"/>
      <c r="BR27" s="257"/>
      <c r="BS27" s="257"/>
      <c r="BT27" s="257"/>
      <c r="BU27" s="257"/>
      <c r="BV27" s="257"/>
      <c r="BW27" s="257"/>
      <c r="BX27" s="257"/>
      <c r="BY27" s="257"/>
      <c r="BZ27" s="257"/>
      <c r="CA27" s="257"/>
      <c r="CB27" s="257"/>
      <c r="CC27" s="257"/>
      <c r="CD27" s="257"/>
      <c r="CE27" s="257"/>
      <c r="CF27" s="257"/>
      <c r="CG27" s="257"/>
      <c r="CH27" s="257"/>
      <c r="CI27" s="257"/>
      <c r="CJ27" s="257"/>
      <c r="CK27" s="257"/>
      <c r="CL27" s="257"/>
      <c r="CM27" s="257"/>
      <c r="CN27" s="257"/>
      <c r="CO27" s="257"/>
      <c r="CP27" s="257"/>
      <c r="CQ27" s="257"/>
      <c r="CR27" s="257"/>
      <c r="CS27" s="257"/>
      <c r="CT27" s="257"/>
      <c r="CU27" s="257"/>
      <c r="CV27" s="257"/>
      <c r="CW27" s="257"/>
      <c r="CX27" s="257"/>
      <c r="CY27" s="257"/>
      <c r="CZ27" s="257"/>
      <c r="DA27" s="257"/>
      <c r="DB27" s="257"/>
      <c r="DC27" s="257"/>
      <c r="DD27" s="257"/>
      <c r="DE27" s="257"/>
      <c r="DF27" s="257"/>
      <c r="DG27" s="257"/>
      <c r="DH27" s="257"/>
      <c r="DI27" s="257"/>
      <c r="DJ27" s="257"/>
      <c r="DK27" s="257"/>
      <c r="DL27" s="257"/>
      <c r="DM27" s="257"/>
      <c r="DN27" s="257"/>
      <c r="DO27" s="257"/>
      <c r="DP27" s="257"/>
      <c r="DQ27" s="257"/>
      <c r="DR27" s="257"/>
      <c r="DS27" s="257"/>
      <c r="DT27" s="257"/>
      <c r="DU27" s="257"/>
      <c r="DV27" s="257"/>
      <c r="DW27" s="257"/>
      <c r="DX27" s="257"/>
      <c r="DY27" s="257"/>
      <c r="DZ27" s="257"/>
      <c r="EA27" s="257"/>
      <c r="EB27" s="257"/>
      <c r="EC27" s="257"/>
      <c r="ED27" s="257"/>
      <c r="EE27" s="257"/>
      <c r="EF27" s="257"/>
      <c r="EG27" s="257"/>
      <c r="EH27" s="257"/>
      <c r="EI27" s="257"/>
      <c r="EJ27" s="257"/>
      <c r="EK27" s="257"/>
      <c r="EL27" s="257"/>
      <c r="EM27" s="257"/>
      <c r="EN27" s="257"/>
      <c r="EO27" s="257"/>
      <c r="EP27" s="257"/>
      <c r="EQ27" s="257"/>
      <c r="ER27" s="257"/>
      <c r="ES27" s="257"/>
      <c r="ET27" s="257"/>
      <c r="EU27" s="257"/>
      <c r="EV27" s="257"/>
      <c r="EW27" s="257"/>
      <c r="EX27" s="257"/>
      <c r="EY27" s="257"/>
      <c r="EZ27" s="257"/>
      <c r="FA27" s="257"/>
      <c r="FB27" s="257"/>
      <c r="FC27" s="257"/>
      <c r="FD27" s="257"/>
      <c r="FE27" s="257"/>
      <c r="FF27" s="257"/>
      <c r="FG27" s="257"/>
      <c r="FH27" s="257"/>
      <c r="FI27" s="257"/>
      <c r="FJ27" s="257"/>
      <c r="FK27" s="257"/>
      <c r="FL27" s="257"/>
      <c r="FM27" s="257"/>
      <c r="FN27" s="257"/>
      <c r="FO27" s="257"/>
      <c r="FP27" s="257"/>
      <c r="FQ27" s="257"/>
      <c r="FR27" s="257"/>
      <c r="FS27" s="257"/>
      <c r="FT27" s="257"/>
      <c r="FU27" s="257"/>
      <c r="FV27" s="257"/>
      <c r="FW27" s="257"/>
      <c r="FX27" s="257"/>
      <c r="FY27" s="257"/>
      <c r="FZ27" s="257"/>
      <c r="GA27" s="257"/>
      <c r="GB27" s="257"/>
      <c r="GC27" s="257"/>
      <c r="GD27" s="257"/>
      <c r="GE27" s="257"/>
      <c r="GF27" s="257"/>
      <c r="GG27" s="257"/>
      <c r="GH27" s="257"/>
      <c r="GI27" s="257"/>
      <c r="GJ27" s="257"/>
      <c r="GK27" s="257"/>
      <c r="GL27" s="257"/>
      <c r="GM27" s="257"/>
      <c r="GN27" s="257"/>
      <c r="GO27" s="257"/>
      <c r="GP27" s="257"/>
      <c r="GQ27" s="257"/>
      <c r="GR27" s="257"/>
      <c r="GS27" s="257"/>
      <c r="GT27" s="257"/>
      <c r="GU27" s="257"/>
      <c r="GV27" s="257"/>
      <c r="GW27" s="257"/>
      <c r="GX27" s="257"/>
      <c r="GY27" s="257"/>
      <c r="GZ27" s="257"/>
      <c r="HA27" s="257"/>
      <c r="HB27" s="257"/>
      <c r="HC27" s="257"/>
      <c r="HD27" s="257"/>
      <c r="HE27" s="257"/>
      <c r="HF27" s="257"/>
      <c r="HG27" s="257"/>
      <c r="HH27" s="257"/>
      <c r="HI27" s="257"/>
      <c r="HJ27" s="257"/>
      <c r="HK27" s="257"/>
      <c r="HL27" s="257"/>
      <c r="HM27" s="257"/>
      <c r="HN27" s="257"/>
      <c r="HO27" s="257"/>
      <c r="HP27" s="257"/>
      <c r="HQ27" s="257"/>
      <c r="HR27" s="257"/>
      <c r="HS27" s="257"/>
      <c r="HT27" s="257"/>
      <c r="HU27" s="257"/>
      <c r="HV27" s="257"/>
      <c r="HW27" s="257"/>
      <c r="HX27" s="257"/>
      <c r="HY27" s="257"/>
      <c r="HZ27" s="257"/>
      <c r="IA27" s="257"/>
      <c r="IB27" s="257"/>
      <c r="IC27" s="257"/>
      <c r="ID27" s="257"/>
      <c r="IE27" s="257"/>
      <c r="IF27" s="257"/>
      <c r="IG27" s="257"/>
      <c r="IH27" s="257"/>
      <c r="II27" s="257"/>
      <c r="IJ27" s="257"/>
      <c r="IK27" s="257"/>
      <c r="IL27" s="257"/>
      <c r="IM27" s="257"/>
      <c r="IN27" s="257"/>
      <c r="IO27" s="257"/>
      <c r="IP27" s="257"/>
      <c r="IQ27" s="257"/>
      <c r="IR27" s="257"/>
      <c r="IS27" s="257"/>
      <c r="IT27" s="257"/>
      <c r="IU27" s="257"/>
      <c r="IV27" s="257"/>
    </row>
    <row r="28" spans="1:256" ht="15" x14ac:dyDescent="0.25">
      <c r="A28" s="200">
        <v>39</v>
      </c>
      <c r="B28" s="201">
        <f t="shared" si="49"/>
        <v>1.1919999999999999</v>
      </c>
      <c r="C28" s="202">
        <v>8.0000000000000002E-3</v>
      </c>
      <c r="D28" s="203"/>
      <c r="E28" s="354"/>
      <c r="F28" s="245">
        <v>2700000</v>
      </c>
      <c r="G28" s="237">
        <f t="shared" si="0"/>
        <v>9.1999999999999993</v>
      </c>
      <c r="H28" s="238">
        <f t="shared" si="1"/>
        <v>9.27</v>
      </c>
      <c r="I28" s="239">
        <f t="shared" si="2"/>
        <v>9.42</v>
      </c>
      <c r="J28" s="238">
        <f t="shared" si="3"/>
        <v>9.42</v>
      </c>
      <c r="K28" s="240">
        <f t="shared" si="4"/>
        <v>9.49</v>
      </c>
      <c r="L28" s="241">
        <f t="shared" si="5"/>
        <v>9.57</v>
      </c>
      <c r="M28" s="239">
        <f t="shared" si="6"/>
        <v>9.64</v>
      </c>
      <c r="N28" s="238">
        <f t="shared" si="7"/>
        <v>9.7200000000000006</v>
      </c>
      <c r="O28" s="239">
        <f t="shared" si="8"/>
        <v>9.86</v>
      </c>
      <c r="P28" s="238">
        <f t="shared" si="9"/>
        <v>9.86</v>
      </c>
      <c r="Q28" s="239">
        <f t="shared" si="10"/>
        <v>9.94</v>
      </c>
      <c r="R28" s="238">
        <f t="shared" si="11"/>
        <v>10.01</v>
      </c>
      <c r="S28" s="239">
        <f t="shared" si="12"/>
        <v>10.08</v>
      </c>
      <c r="T28" s="238">
        <f t="shared" si="13"/>
        <v>10.16</v>
      </c>
      <c r="U28" s="240">
        <f t="shared" si="14"/>
        <v>10.23</v>
      </c>
      <c r="V28" s="241">
        <f t="shared" si="15"/>
        <v>10.3</v>
      </c>
      <c r="W28" s="239">
        <f t="shared" si="16"/>
        <v>10.38</v>
      </c>
      <c r="X28" s="238">
        <f t="shared" si="17"/>
        <v>10.45</v>
      </c>
      <c r="Y28" s="239">
        <f t="shared" si="18"/>
        <v>10.52</v>
      </c>
      <c r="Z28" s="238">
        <f t="shared" si="19"/>
        <v>10.6</v>
      </c>
      <c r="AA28" s="239">
        <f t="shared" si="20"/>
        <v>10.67</v>
      </c>
      <c r="AB28" s="238">
        <f t="shared" si="21"/>
        <v>10.75</v>
      </c>
      <c r="AC28" s="239">
        <f t="shared" si="22"/>
        <v>10.82</v>
      </c>
      <c r="AD28" s="238">
        <f t="shared" si="23"/>
        <v>10.89</v>
      </c>
      <c r="AE28" s="240">
        <f t="shared" si="24"/>
        <v>10.97</v>
      </c>
      <c r="AF28" s="241">
        <f t="shared" si="25"/>
        <v>11.04</v>
      </c>
      <c r="AG28" s="239">
        <f t="shared" si="26"/>
        <v>11.11</v>
      </c>
      <c r="AH28" s="238">
        <f t="shared" si="27"/>
        <v>11.19</v>
      </c>
      <c r="AI28" s="239">
        <f t="shared" si="28"/>
        <v>11.26</v>
      </c>
      <c r="AJ28" s="238">
        <f t="shared" si="29"/>
        <v>11.33</v>
      </c>
      <c r="AK28" s="239">
        <f t="shared" si="30"/>
        <v>11.41</v>
      </c>
      <c r="AL28" s="238">
        <f t="shared" si="31"/>
        <v>11.48</v>
      </c>
      <c r="AM28" s="239">
        <f t="shared" si="32"/>
        <v>11.56</v>
      </c>
      <c r="AN28" s="238">
        <f t="shared" si="33"/>
        <v>11.63</v>
      </c>
      <c r="AO28" s="240">
        <f t="shared" si="34"/>
        <v>11.7</v>
      </c>
      <c r="AP28" s="241">
        <f t="shared" si="35"/>
        <v>11.78</v>
      </c>
      <c r="AQ28" s="239">
        <f t="shared" si="36"/>
        <v>11.85</v>
      </c>
      <c r="AR28" s="238">
        <f t="shared" si="37"/>
        <v>11.92</v>
      </c>
      <c r="AS28" s="239">
        <f t="shared" si="38"/>
        <v>12</v>
      </c>
      <c r="AT28" s="238">
        <f t="shared" si="39"/>
        <v>12.07</v>
      </c>
      <c r="AU28" s="239">
        <f t="shared" si="40"/>
        <v>12.14</v>
      </c>
      <c r="AV28" s="242">
        <f t="shared" si="41"/>
        <v>12.22</v>
      </c>
      <c r="AW28" s="239">
        <f t="shared" si="42"/>
        <v>12.29</v>
      </c>
      <c r="AX28" s="238">
        <f t="shared" si="43"/>
        <v>12.36</v>
      </c>
      <c r="AY28" s="240">
        <f t="shared" si="44"/>
        <v>12.44</v>
      </c>
      <c r="AZ28" s="302">
        <f t="shared" si="45"/>
        <v>12.51</v>
      </c>
      <c r="BA28" s="239">
        <f t="shared" si="46"/>
        <v>12.59</v>
      </c>
      <c r="BB28" s="242">
        <f t="shared" si="47"/>
        <v>12.66</v>
      </c>
      <c r="BC28" s="239">
        <f t="shared" si="48"/>
        <v>12.73</v>
      </c>
      <c r="BD28" s="242">
        <f t="shared" si="50"/>
        <v>12.81</v>
      </c>
      <c r="BE28" s="239">
        <f t="shared" si="51"/>
        <v>12.88</v>
      </c>
      <c r="BF28" s="244"/>
      <c r="BG28" s="301"/>
      <c r="BH28" s="245">
        <v>2700000</v>
      </c>
      <c r="BI28" s="354"/>
      <c r="BJ28" s="257"/>
      <c r="BK28" s="257"/>
      <c r="BL28" s="257"/>
      <c r="BM28" s="257"/>
      <c r="BN28" s="257"/>
      <c r="BO28" s="257"/>
      <c r="BP28" s="257"/>
      <c r="BQ28" s="257"/>
      <c r="BR28" s="257"/>
      <c r="BS28" s="257"/>
      <c r="BT28" s="257"/>
      <c r="BU28" s="257"/>
      <c r="BV28" s="257"/>
      <c r="BW28" s="257"/>
      <c r="BX28" s="257"/>
      <c r="BY28" s="257"/>
      <c r="BZ28" s="257"/>
      <c r="CA28" s="257"/>
      <c r="CB28" s="257"/>
      <c r="CC28" s="257"/>
      <c r="CD28" s="257"/>
      <c r="CE28" s="257"/>
      <c r="CF28" s="257"/>
      <c r="CG28" s="257"/>
      <c r="CH28" s="257"/>
      <c r="CI28" s="257"/>
      <c r="CJ28" s="257"/>
      <c r="CK28" s="257"/>
      <c r="CL28" s="257"/>
      <c r="CM28" s="257"/>
      <c r="CN28" s="257"/>
      <c r="CO28" s="257"/>
      <c r="CP28" s="257"/>
      <c r="CQ28" s="257"/>
      <c r="CR28" s="257"/>
      <c r="CS28" s="257"/>
      <c r="CT28" s="257"/>
      <c r="CU28" s="257"/>
      <c r="CV28" s="257"/>
      <c r="CW28" s="257"/>
      <c r="CX28" s="257"/>
      <c r="CY28" s="257"/>
      <c r="CZ28" s="257"/>
      <c r="DA28" s="257"/>
      <c r="DB28" s="257"/>
      <c r="DC28" s="257"/>
      <c r="DD28" s="257"/>
      <c r="DE28" s="257"/>
      <c r="DF28" s="257"/>
      <c r="DG28" s="257"/>
      <c r="DH28" s="257"/>
      <c r="DI28" s="257"/>
      <c r="DJ28" s="257"/>
      <c r="DK28" s="257"/>
      <c r="DL28" s="257"/>
      <c r="DM28" s="257"/>
      <c r="DN28" s="257"/>
      <c r="DO28" s="257"/>
      <c r="DP28" s="257"/>
      <c r="DQ28" s="257"/>
      <c r="DR28" s="257"/>
      <c r="DS28" s="257"/>
      <c r="DT28" s="257"/>
      <c r="DU28" s="257"/>
      <c r="DV28" s="257"/>
      <c r="DW28" s="257"/>
      <c r="DX28" s="257"/>
      <c r="DY28" s="257"/>
      <c r="DZ28" s="257"/>
      <c r="EA28" s="257"/>
      <c r="EB28" s="257"/>
      <c r="EC28" s="257"/>
      <c r="ED28" s="257"/>
      <c r="EE28" s="257"/>
      <c r="EF28" s="257"/>
      <c r="EG28" s="257"/>
      <c r="EH28" s="257"/>
      <c r="EI28" s="257"/>
      <c r="EJ28" s="257"/>
      <c r="EK28" s="257"/>
      <c r="EL28" s="257"/>
      <c r="EM28" s="257"/>
      <c r="EN28" s="257"/>
      <c r="EO28" s="257"/>
      <c r="EP28" s="257"/>
      <c r="EQ28" s="257"/>
      <c r="ER28" s="257"/>
      <c r="ES28" s="257"/>
      <c r="ET28" s="257"/>
      <c r="EU28" s="257"/>
      <c r="EV28" s="257"/>
      <c r="EW28" s="257"/>
      <c r="EX28" s="257"/>
      <c r="EY28" s="257"/>
      <c r="EZ28" s="257"/>
      <c r="FA28" s="257"/>
      <c r="FB28" s="257"/>
      <c r="FC28" s="257"/>
      <c r="FD28" s="257"/>
      <c r="FE28" s="257"/>
      <c r="FF28" s="257"/>
      <c r="FG28" s="257"/>
      <c r="FH28" s="257"/>
      <c r="FI28" s="257"/>
      <c r="FJ28" s="257"/>
      <c r="FK28" s="257"/>
      <c r="FL28" s="257"/>
      <c r="FM28" s="257"/>
      <c r="FN28" s="257"/>
      <c r="FO28" s="257"/>
      <c r="FP28" s="257"/>
      <c r="FQ28" s="257"/>
      <c r="FR28" s="257"/>
      <c r="FS28" s="257"/>
      <c r="FT28" s="257"/>
      <c r="FU28" s="257"/>
      <c r="FV28" s="257"/>
      <c r="FW28" s="257"/>
      <c r="FX28" s="257"/>
      <c r="FY28" s="257"/>
      <c r="FZ28" s="257"/>
      <c r="GA28" s="257"/>
      <c r="GB28" s="257"/>
      <c r="GC28" s="257"/>
      <c r="GD28" s="257"/>
      <c r="GE28" s="257"/>
      <c r="GF28" s="257"/>
      <c r="GG28" s="257"/>
      <c r="GH28" s="257"/>
      <c r="GI28" s="257"/>
      <c r="GJ28" s="257"/>
      <c r="GK28" s="257"/>
      <c r="GL28" s="257"/>
      <c r="GM28" s="257"/>
      <c r="GN28" s="257"/>
      <c r="GO28" s="257"/>
      <c r="GP28" s="257"/>
      <c r="GQ28" s="257"/>
      <c r="GR28" s="257"/>
      <c r="GS28" s="257"/>
      <c r="GT28" s="257"/>
      <c r="GU28" s="257"/>
      <c r="GV28" s="257"/>
      <c r="GW28" s="257"/>
      <c r="GX28" s="257"/>
      <c r="GY28" s="257"/>
      <c r="GZ28" s="257"/>
      <c r="HA28" s="257"/>
      <c r="HB28" s="257"/>
      <c r="HC28" s="257"/>
      <c r="HD28" s="257"/>
      <c r="HE28" s="257"/>
      <c r="HF28" s="257"/>
      <c r="HG28" s="257"/>
      <c r="HH28" s="257"/>
      <c r="HI28" s="257"/>
      <c r="HJ28" s="257"/>
      <c r="HK28" s="257"/>
      <c r="HL28" s="257"/>
      <c r="HM28" s="257"/>
      <c r="HN28" s="257"/>
      <c r="HO28" s="257"/>
      <c r="HP28" s="257"/>
      <c r="HQ28" s="257"/>
      <c r="HR28" s="257"/>
      <c r="HS28" s="257"/>
      <c r="HT28" s="257"/>
      <c r="HU28" s="257"/>
      <c r="HV28" s="257"/>
      <c r="HW28" s="257"/>
      <c r="HX28" s="257"/>
      <c r="HY28" s="257"/>
      <c r="HZ28" s="257"/>
      <c r="IA28" s="257"/>
      <c r="IB28" s="257"/>
      <c r="IC28" s="257"/>
      <c r="ID28" s="257"/>
      <c r="IE28" s="257"/>
      <c r="IF28" s="257"/>
      <c r="IG28" s="257"/>
      <c r="IH28" s="257"/>
      <c r="II28" s="257"/>
      <c r="IJ28" s="257"/>
      <c r="IK28" s="257"/>
      <c r="IL28" s="257"/>
      <c r="IM28" s="257"/>
      <c r="IN28" s="257"/>
      <c r="IO28" s="257"/>
      <c r="IP28" s="257"/>
      <c r="IQ28" s="257"/>
      <c r="IR28" s="257"/>
      <c r="IS28" s="257"/>
      <c r="IT28" s="257"/>
      <c r="IU28" s="257"/>
      <c r="IV28" s="257"/>
    </row>
    <row r="29" spans="1:256" ht="15" x14ac:dyDescent="0.25">
      <c r="A29" s="214">
        <v>40</v>
      </c>
      <c r="B29" s="215">
        <f t="shared" si="49"/>
        <v>1.2</v>
      </c>
      <c r="C29" s="215">
        <v>8.0000000000000002E-3</v>
      </c>
      <c r="D29" s="203"/>
      <c r="E29" s="354"/>
      <c r="F29" s="236">
        <v>2800000</v>
      </c>
      <c r="G29" s="237">
        <f t="shared" si="0"/>
        <v>9.15</v>
      </c>
      <c r="H29" s="238">
        <f t="shared" si="1"/>
        <v>9.2200000000000006</v>
      </c>
      <c r="I29" s="239">
        <f t="shared" si="2"/>
        <v>9.3699999999999992</v>
      </c>
      <c r="J29" s="238">
        <f t="shared" si="3"/>
        <v>9.3699999999999992</v>
      </c>
      <c r="K29" s="240">
        <f t="shared" si="4"/>
        <v>9.44</v>
      </c>
      <c r="L29" s="241">
        <f t="shared" si="5"/>
        <v>9.52</v>
      </c>
      <c r="M29" s="239">
        <f t="shared" si="6"/>
        <v>9.59</v>
      </c>
      <c r="N29" s="238">
        <f t="shared" si="7"/>
        <v>9.66</v>
      </c>
      <c r="O29" s="239">
        <f t="shared" si="8"/>
        <v>9.81</v>
      </c>
      <c r="P29" s="238">
        <f t="shared" si="9"/>
        <v>9.81</v>
      </c>
      <c r="Q29" s="239">
        <f t="shared" si="10"/>
        <v>9.8800000000000008</v>
      </c>
      <c r="R29" s="238">
        <f t="shared" si="11"/>
        <v>9.9600000000000009</v>
      </c>
      <c r="S29" s="239">
        <f t="shared" si="12"/>
        <v>10.029999999999999</v>
      </c>
      <c r="T29" s="238">
        <f t="shared" si="13"/>
        <v>10.1</v>
      </c>
      <c r="U29" s="240">
        <f t="shared" si="14"/>
        <v>10.17</v>
      </c>
      <c r="V29" s="241">
        <f t="shared" si="15"/>
        <v>10.25</v>
      </c>
      <c r="W29" s="239">
        <f t="shared" si="16"/>
        <v>10.32</v>
      </c>
      <c r="X29" s="238">
        <f t="shared" si="17"/>
        <v>10.39</v>
      </c>
      <c r="Y29" s="239">
        <f t="shared" si="18"/>
        <v>10.47</v>
      </c>
      <c r="Z29" s="238">
        <f t="shared" si="19"/>
        <v>10.54</v>
      </c>
      <c r="AA29" s="239">
        <f t="shared" si="20"/>
        <v>10.61</v>
      </c>
      <c r="AB29" s="238">
        <f t="shared" si="21"/>
        <v>10.69</v>
      </c>
      <c r="AC29" s="239">
        <f t="shared" si="22"/>
        <v>10.76</v>
      </c>
      <c r="AD29" s="238">
        <f t="shared" si="23"/>
        <v>10.83</v>
      </c>
      <c r="AE29" s="240">
        <f t="shared" si="24"/>
        <v>10.91</v>
      </c>
      <c r="AF29" s="241">
        <f t="shared" si="25"/>
        <v>10.98</v>
      </c>
      <c r="AG29" s="239">
        <f t="shared" si="26"/>
        <v>11.05</v>
      </c>
      <c r="AH29" s="238">
        <f t="shared" si="27"/>
        <v>11.13</v>
      </c>
      <c r="AI29" s="239">
        <f t="shared" si="28"/>
        <v>11.2</v>
      </c>
      <c r="AJ29" s="238">
        <f t="shared" si="29"/>
        <v>11.27</v>
      </c>
      <c r="AK29" s="239">
        <f t="shared" si="30"/>
        <v>11.35</v>
      </c>
      <c r="AL29" s="238">
        <f t="shared" si="31"/>
        <v>11.42</v>
      </c>
      <c r="AM29" s="239">
        <f t="shared" si="32"/>
        <v>11.49</v>
      </c>
      <c r="AN29" s="238">
        <f t="shared" si="33"/>
        <v>11.57</v>
      </c>
      <c r="AO29" s="240">
        <f t="shared" si="34"/>
        <v>11.64</v>
      </c>
      <c r="AP29" s="241">
        <f t="shared" si="35"/>
        <v>11.71</v>
      </c>
      <c r="AQ29" s="239">
        <f t="shared" si="36"/>
        <v>11.79</v>
      </c>
      <c r="AR29" s="238">
        <f t="shared" si="37"/>
        <v>11.86</v>
      </c>
      <c r="AS29" s="239">
        <f t="shared" si="38"/>
        <v>11.93</v>
      </c>
      <c r="AT29" s="238">
        <f t="shared" si="39"/>
        <v>12</v>
      </c>
      <c r="AU29" s="239">
        <f t="shared" si="40"/>
        <v>12.08</v>
      </c>
      <c r="AV29" s="242">
        <f t="shared" si="41"/>
        <v>12.15</v>
      </c>
      <c r="AW29" s="239">
        <f t="shared" si="42"/>
        <v>12.22</v>
      </c>
      <c r="AX29" s="238">
        <f t="shared" si="43"/>
        <v>12.3</v>
      </c>
      <c r="AY29" s="240">
        <f t="shared" si="44"/>
        <v>12.37</v>
      </c>
      <c r="AZ29" s="302">
        <f t="shared" si="45"/>
        <v>12.44</v>
      </c>
      <c r="BA29" s="239">
        <f t="shared" si="46"/>
        <v>12.52</v>
      </c>
      <c r="BB29" s="242">
        <f t="shared" si="47"/>
        <v>12.59</v>
      </c>
      <c r="BC29" s="239">
        <f t="shared" si="48"/>
        <v>12.66</v>
      </c>
      <c r="BD29" s="242">
        <f t="shared" si="50"/>
        <v>12.74</v>
      </c>
      <c r="BE29" s="239">
        <f t="shared" si="51"/>
        <v>12.81</v>
      </c>
      <c r="BF29" s="244"/>
      <c r="BG29" s="301"/>
      <c r="BH29" s="236">
        <v>2800000</v>
      </c>
      <c r="BI29" s="354"/>
      <c r="BJ29" s="257"/>
      <c r="BK29" s="257"/>
      <c r="BL29" s="257"/>
      <c r="BM29" s="257"/>
      <c r="BN29" s="257"/>
      <c r="BO29" s="257"/>
      <c r="BP29" s="257"/>
      <c r="BQ29" s="257"/>
      <c r="BR29" s="257"/>
      <c r="BS29" s="257"/>
      <c r="BT29" s="257"/>
      <c r="BU29" s="257"/>
      <c r="BV29" s="257"/>
      <c r="BW29" s="257"/>
      <c r="BX29" s="257"/>
      <c r="BY29" s="257"/>
      <c r="BZ29" s="257"/>
      <c r="CA29" s="257"/>
      <c r="CB29" s="257"/>
      <c r="CC29" s="257"/>
      <c r="CD29" s="257"/>
      <c r="CE29" s="257"/>
      <c r="CF29" s="257"/>
      <c r="CG29" s="257"/>
      <c r="CH29" s="257"/>
      <c r="CI29" s="257"/>
      <c r="CJ29" s="257"/>
      <c r="CK29" s="257"/>
      <c r="CL29" s="257"/>
      <c r="CM29" s="257"/>
      <c r="CN29" s="257"/>
      <c r="CO29" s="257"/>
      <c r="CP29" s="257"/>
      <c r="CQ29" s="257"/>
      <c r="CR29" s="257"/>
      <c r="CS29" s="257"/>
      <c r="CT29" s="257"/>
      <c r="CU29" s="257"/>
      <c r="CV29" s="257"/>
      <c r="CW29" s="257"/>
      <c r="CX29" s="257"/>
      <c r="CY29" s="257"/>
      <c r="CZ29" s="257"/>
      <c r="DA29" s="257"/>
      <c r="DB29" s="257"/>
      <c r="DC29" s="257"/>
      <c r="DD29" s="257"/>
      <c r="DE29" s="257"/>
      <c r="DF29" s="257"/>
      <c r="DG29" s="257"/>
      <c r="DH29" s="257"/>
      <c r="DI29" s="257"/>
      <c r="DJ29" s="257"/>
      <c r="DK29" s="257"/>
      <c r="DL29" s="257"/>
      <c r="DM29" s="257"/>
      <c r="DN29" s="257"/>
      <c r="DO29" s="257"/>
      <c r="DP29" s="257"/>
      <c r="DQ29" s="257"/>
      <c r="DR29" s="257"/>
      <c r="DS29" s="257"/>
      <c r="DT29" s="257"/>
      <c r="DU29" s="257"/>
      <c r="DV29" s="257"/>
      <c r="DW29" s="257"/>
      <c r="DX29" s="257"/>
      <c r="DY29" s="257"/>
      <c r="DZ29" s="257"/>
      <c r="EA29" s="257"/>
      <c r="EB29" s="257"/>
      <c r="EC29" s="257"/>
      <c r="ED29" s="257"/>
      <c r="EE29" s="257"/>
      <c r="EF29" s="257"/>
      <c r="EG29" s="257"/>
      <c r="EH29" s="257"/>
      <c r="EI29" s="257"/>
      <c r="EJ29" s="257"/>
      <c r="EK29" s="257"/>
      <c r="EL29" s="257"/>
      <c r="EM29" s="257"/>
      <c r="EN29" s="257"/>
      <c r="EO29" s="257"/>
      <c r="EP29" s="257"/>
      <c r="EQ29" s="257"/>
      <c r="ER29" s="257"/>
      <c r="ES29" s="257"/>
      <c r="ET29" s="257"/>
      <c r="EU29" s="257"/>
      <c r="EV29" s="257"/>
      <c r="EW29" s="257"/>
      <c r="EX29" s="257"/>
      <c r="EY29" s="257"/>
      <c r="EZ29" s="257"/>
      <c r="FA29" s="257"/>
      <c r="FB29" s="257"/>
      <c r="FC29" s="257"/>
      <c r="FD29" s="257"/>
      <c r="FE29" s="257"/>
      <c r="FF29" s="257"/>
      <c r="FG29" s="257"/>
      <c r="FH29" s="257"/>
      <c r="FI29" s="257"/>
      <c r="FJ29" s="257"/>
      <c r="FK29" s="257"/>
      <c r="FL29" s="257"/>
      <c r="FM29" s="257"/>
      <c r="FN29" s="257"/>
      <c r="FO29" s="257"/>
      <c r="FP29" s="257"/>
      <c r="FQ29" s="257"/>
      <c r="FR29" s="257"/>
      <c r="FS29" s="257"/>
      <c r="FT29" s="257"/>
      <c r="FU29" s="257"/>
      <c r="FV29" s="257"/>
      <c r="FW29" s="257"/>
      <c r="FX29" s="257"/>
      <c r="FY29" s="257"/>
      <c r="FZ29" s="257"/>
      <c r="GA29" s="257"/>
      <c r="GB29" s="257"/>
      <c r="GC29" s="257"/>
      <c r="GD29" s="257"/>
      <c r="GE29" s="257"/>
      <c r="GF29" s="257"/>
      <c r="GG29" s="257"/>
      <c r="GH29" s="257"/>
      <c r="GI29" s="257"/>
      <c r="GJ29" s="257"/>
      <c r="GK29" s="257"/>
      <c r="GL29" s="257"/>
      <c r="GM29" s="257"/>
      <c r="GN29" s="257"/>
      <c r="GO29" s="257"/>
      <c r="GP29" s="257"/>
      <c r="GQ29" s="257"/>
      <c r="GR29" s="257"/>
      <c r="GS29" s="257"/>
      <c r="GT29" s="257"/>
      <c r="GU29" s="257"/>
      <c r="GV29" s="257"/>
      <c r="GW29" s="257"/>
      <c r="GX29" s="257"/>
      <c r="GY29" s="257"/>
      <c r="GZ29" s="257"/>
      <c r="HA29" s="257"/>
      <c r="HB29" s="257"/>
      <c r="HC29" s="257"/>
      <c r="HD29" s="257"/>
      <c r="HE29" s="257"/>
      <c r="HF29" s="257"/>
      <c r="HG29" s="257"/>
      <c r="HH29" s="257"/>
      <c r="HI29" s="257"/>
      <c r="HJ29" s="257"/>
      <c r="HK29" s="257"/>
      <c r="HL29" s="257"/>
      <c r="HM29" s="257"/>
      <c r="HN29" s="257"/>
      <c r="HO29" s="257"/>
      <c r="HP29" s="257"/>
      <c r="HQ29" s="257"/>
      <c r="HR29" s="257"/>
      <c r="HS29" s="257"/>
      <c r="HT29" s="257"/>
      <c r="HU29" s="257"/>
      <c r="HV29" s="257"/>
      <c r="HW29" s="257"/>
      <c r="HX29" s="257"/>
      <c r="HY29" s="257"/>
      <c r="HZ29" s="257"/>
      <c r="IA29" s="257"/>
      <c r="IB29" s="257"/>
      <c r="IC29" s="257"/>
      <c r="ID29" s="257"/>
      <c r="IE29" s="257"/>
      <c r="IF29" s="257"/>
      <c r="IG29" s="257"/>
      <c r="IH29" s="257"/>
      <c r="II29" s="257"/>
      <c r="IJ29" s="257"/>
      <c r="IK29" s="257"/>
      <c r="IL29" s="257"/>
      <c r="IM29" s="257"/>
      <c r="IN29" s="257"/>
      <c r="IO29" s="257"/>
      <c r="IP29" s="257"/>
      <c r="IQ29" s="257"/>
      <c r="IR29" s="257"/>
      <c r="IS29" s="257"/>
      <c r="IT29" s="257"/>
      <c r="IU29" s="257"/>
      <c r="IV29" s="257"/>
    </row>
    <row r="30" spans="1:256" ht="15.75" thickBot="1" x14ac:dyDescent="0.3">
      <c r="A30" s="200">
        <v>41</v>
      </c>
      <c r="B30" s="201">
        <f t="shared" si="49"/>
        <v>1.208</v>
      </c>
      <c r="C30" s="202">
        <v>8.0000000000000002E-3</v>
      </c>
      <c r="D30" s="203"/>
      <c r="E30" s="354"/>
      <c r="F30" s="303">
        <v>2900000</v>
      </c>
      <c r="G30" s="247">
        <f t="shared" si="0"/>
        <v>9.11</v>
      </c>
      <c r="H30" s="248">
        <f t="shared" si="1"/>
        <v>9.18</v>
      </c>
      <c r="I30" s="249">
        <f t="shared" si="2"/>
        <v>9.33</v>
      </c>
      <c r="J30" s="248">
        <f t="shared" si="3"/>
        <v>9.33</v>
      </c>
      <c r="K30" s="250">
        <f t="shared" si="4"/>
        <v>9.4</v>
      </c>
      <c r="L30" s="251">
        <f t="shared" si="5"/>
        <v>9.4700000000000006</v>
      </c>
      <c r="M30" s="249">
        <f t="shared" si="6"/>
        <v>9.5500000000000007</v>
      </c>
      <c r="N30" s="248">
        <f t="shared" si="7"/>
        <v>9.6199999999999992</v>
      </c>
      <c r="O30" s="249">
        <f t="shared" si="8"/>
        <v>9.77</v>
      </c>
      <c r="P30" s="248">
        <f t="shared" si="9"/>
        <v>9.77</v>
      </c>
      <c r="Q30" s="249">
        <f t="shared" si="10"/>
        <v>9.84</v>
      </c>
      <c r="R30" s="248">
        <f t="shared" si="11"/>
        <v>9.91</v>
      </c>
      <c r="S30" s="249">
        <f t="shared" si="12"/>
        <v>9.98</v>
      </c>
      <c r="T30" s="248">
        <f t="shared" si="13"/>
        <v>10.06</v>
      </c>
      <c r="U30" s="250">
        <f t="shared" si="14"/>
        <v>10.130000000000001</v>
      </c>
      <c r="V30" s="251">
        <f t="shared" si="15"/>
        <v>10.199999999999999</v>
      </c>
      <c r="W30" s="249">
        <f t="shared" si="16"/>
        <v>10.28</v>
      </c>
      <c r="X30" s="248">
        <f t="shared" si="17"/>
        <v>10.35</v>
      </c>
      <c r="Y30" s="249">
        <f t="shared" si="18"/>
        <v>10.42</v>
      </c>
      <c r="Z30" s="248">
        <f t="shared" si="19"/>
        <v>10.49</v>
      </c>
      <c r="AA30" s="249">
        <f t="shared" si="20"/>
        <v>10.57</v>
      </c>
      <c r="AB30" s="248">
        <f t="shared" si="21"/>
        <v>10.64</v>
      </c>
      <c r="AC30" s="249">
        <f t="shared" si="22"/>
        <v>10.71</v>
      </c>
      <c r="AD30" s="248">
        <f t="shared" si="23"/>
        <v>10.79</v>
      </c>
      <c r="AE30" s="250">
        <f t="shared" si="24"/>
        <v>10.86</v>
      </c>
      <c r="AF30" s="251">
        <f t="shared" si="25"/>
        <v>10.93</v>
      </c>
      <c r="AG30" s="249">
        <f t="shared" si="26"/>
        <v>11</v>
      </c>
      <c r="AH30" s="248">
        <f t="shared" si="27"/>
        <v>11.08</v>
      </c>
      <c r="AI30" s="249">
        <f t="shared" si="28"/>
        <v>11.15</v>
      </c>
      <c r="AJ30" s="248">
        <f t="shared" si="29"/>
        <v>11.22</v>
      </c>
      <c r="AK30" s="249">
        <f t="shared" si="30"/>
        <v>11.3</v>
      </c>
      <c r="AL30" s="248">
        <f t="shared" si="31"/>
        <v>11.37</v>
      </c>
      <c r="AM30" s="249">
        <f t="shared" si="32"/>
        <v>11.44</v>
      </c>
      <c r="AN30" s="248">
        <f t="shared" si="33"/>
        <v>11.52</v>
      </c>
      <c r="AO30" s="250">
        <f t="shared" si="34"/>
        <v>11.59</v>
      </c>
      <c r="AP30" s="251">
        <f t="shared" si="35"/>
        <v>11.66</v>
      </c>
      <c r="AQ30" s="249">
        <f t="shared" si="36"/>
        <v>11.73</v>
      </c>
      <c r="AR30" s="248">
        <f t="shared" si="37"/>
        <v>11.81</v>
      </c>
      <c r="AS30" s="249">
        <f t="shared" si="38"/>
        <v>11.88</v>
      </c>
      <c r="AT30" s="248">
        <f t="shared" si="39"/>
        <v>11.95</v>
      </c>
      <c r="AU30" s="249">
        <f t="shared" si="40"/>
        <v>12.03</v>
      </c>
      <c r="AV30" s="252">
        <f t="shared" si="41"/>
        <v>12.1</v>
      </c>
      <c r="AW30" s="249">
        <f t="shared" si="42"/>
        <v>12.17</v>
      </c>
      <c r="AX30" s="248">
        <f t="shared" si="43"/>
        <v>12.24</v>
      </c>
      <c r="AY30" s="250">
        <f t="shared" si="44"/>
        <v>12.32</v>
      </c>
      <c r="AZ30" s="304">
        <f t="shared" si="45"/>
        <v>12.39</v>
      </c>
      <c r="BA30" s="249">
        <f t="shared" si="46"/>
        <v>12.46</v>
      </c>
      <c r="BB30" s="252">
        <f t="shared" si="47"/>
        <v>12.54</v>
      </c>
      <c r="BC30" s="249">
        <f t="shared" si="48"/>
        <v>12.61</v>
      </c>
      <c r="BD30" s="252">
        <f t="shared" si="50"/>
        <v>12.68</v>
      </c>
      <c r="BE30" s="249">
        <f t="shared" si="51"/>
        <v>12.75</v>
      </c>
      <c r="BF30" s="254"/>
      <c r="BG30" s="301"/>
      <c r="BH30" s="303">
        <v>2900000</v>
      </c>
      <c r="BI30" s="354"/>
      <c r="BJ30" s="257"/>
      <c r="BK30" s="257"/>
      <c r="BL30" s="257"/>
      <c r="BM30" s="257"/>
      <c r="BN30" s="257"/>
      <c r="BO30" s="257"/>
      <c r="BP30" s="257"/>
      <c r="BQ30" s="257"/>
      <c r="BR30" s="257"/>
      <c r="BS30" s="257"/>
      <c r="BT30" s="257"/>
      <c r="BU30" s="257"/>
      <c r="BV30" s="257"/>
      <c r="BW30" s="257"/>
      <c r="BX30" s="257"/>
      <c r="BY30" s="257"/>
      <c r="BZ30" s="257"/>
      <c r="CA30" s="257"/>
      <c r="CB30" s="257"/>
      <c r="CC30" s="257"/>
      <c r="CD30" s="257"/>
      <c r="CE30" s="257"/>
      <c r="CF30" s="257"/>
      <c r="CG30" s="257"/>
      <c r="CH30" s="257"/>
      <c r="CI30" s="257"/>
      <c r="CJ30" s="257"/>
      <c r="CK30" s="257"/>
      <c r="CL30" s="257"/>
      <c r="CM30" s="257"/>
      <c r="CN30" s="257"/>
      <c r="CO30" s="257"/>
      <c r="CP30" s="257"/>
      <c r="CQ30" s="257"/>
      <c r="CR30" s="257"/>
      <c r="CS30" s="257"/>
      <c r="CT30" s="257"/>
      <c r="CU30" s="257"/>
      <c r="CV30" s="257"/>
      <c r="CW30" s="257"/>
      <c r="CX30" s="257"/>
      <c r="CY30" s="257"/>
      <c r="CZ30" s="257"/>
      <c r="DA30" s="257"/>
      <c r="DB30" s="257"/>
      <c r="DC30" s="257"/>
      <c r="DD30" s="257"/>
      <c r="DE30" s="257"/>
      <c r="DF30" s="257"/>
      <c r="DG30" s="257"/>
      <c r="DH30" s="257"/>
      <c r="DI30" s="257"/>
      <c r="DJ30" s="257"/>
      <c r="DK30" s="257"/>
      <c r="DL30" s="257"/>
      <c r="DM30" s="257"/>
      <c r="DN30" s="257"/>
      <c r="DO30" s="257"/>
      <c r="DP30" s="257"/>
      <c r="DQ30" s="257"/>
      <c r="DR30" s="257"/>
      <c r="DS30" s="257"/>
      <c r="DT30" s="257"/>
      <c r="DU30" s="257"/>
      <c r="DV30" s="257"/>
      <c r="DW30" s="257"/>
      <c r="DX30" s="257"/>
      <c r="DY30" s="257"/>
      <c r="DZ30" s="257"/>
      <c r="EA30" s="257"/>
      <c r="EB30" s="257"/>
      <c r="EC30" s="257"/>
      <c r="ED30" s="257"/>
      <c r="EE30" s="257"/>
      <c r="EF30" s="257"/>
      <c r="EG30" s="257"/>
      <c r="EH30" s="257"/>
      <c r="EI30" s="257"/>
      <c r="EJ30" s="257"/>
      <c r="EK30" s="257"/>
      <c r="EL30" s="257"/>
      <c r="EM30" s="257"/>
      <c r="EN30" s="257"/>
      <c r="EO30" s="257"/>
      <c r="EP30" s="257"/>
      <c r="EQ30" s="257"/>
      <c r="ER30" s="257"/>
      <c r="ES30" s="257"/>
      <c r="ET30" s="257"/>
      <c r="EU30" s="257"/>
      <c r="EV30" s="257"/>
      <c r="EW30" s="257"/>
      <c r="EX30" s="257"/>
      <c r="EY30" s="257"/>
      <c r="EZ30" s="257"/>
      <c r="FA30" s="257"/>
      <c r="FB30" s="257"/>
      <c r="FC30" s="257"/>
      <c r="FD30" s="257"/>
      <c r="FE30" s="257"/>
      <c r="FF30" s="257"/>
      <c r="FG30" s="257"/>
      <c r="FH30" s="257"/>
      <c r="FI30" s="257"/>
      <c r="FJ30" s="257"/>
      <c r="FK30" s="257"/>
      <c r="FL30" s="257"/>
      <c r="FM30" s="257"/>
      <c r="FN30" s="257"/>
      <c r="FO30" s="257"/>
      <c r="FP30" s="257"/>
      <c r="FQ30" s="257"/>
      <c r="FR30" s="257"/>
      <c r="FS30" s="257"/>
      <c r="FT30" s="257"/>
      <c r="FU30" s="257"/>
      <c r="FV30" s="257"/>
      <c r="FW30" s="257"/>
      <c r="FX30" s="257"/>
      <c r="FY30" s="257"/>
      <c r="FZ30" s="257"/>
      <c r="GA30" s="257"/>
      <c r="GB30" s="257"/>
      <c r="GC30" s="257"/>
      <c r="GD30" s="257"/>
      <c r="GE30" s="257"/>
      <c r="GF30" s="257"/>
      <c r="GG30" s="257"/>
      <c r="GH30" s="257"/>
      <c r="GI30" s="257"/>
      <c r="GJ30" s="257"/>
      <c r="GK30" s="257"/>
      <c r="GL30" s="257"/>
      <c r="GM30" s="257"/>
      <c r="GN30" s="257"/>
      <c r="GO30" s="257"/>
      <c r="GP30" s="257"/>
      <c r="GQ30" s="257"/>
      <c r="GR30" s="257"/>
      <c r="GS30" s="257"/>
      <c r="GT30" s="257"/>
      <c r="GU30" s="257"/>
      <c r="GV30" s="257"/>
      <c r="GW30" s="257"/>
      <c r="GX30" s="257"/>
      <c r="GY30" s="257"/>
      <c r="GZ30" s="257"/>
      <c r="HA30" s="257"/>
      <c r="HB30" s="257"/>
      <c r="HC30" s="257"/>
      <c r="HD30" s="257"/>
      <c r="HE30" s="257"/>
      <c r="HF30" s="257"/>
      <c r="HG30" s="257"/>
      <c r="HH30" s="257"/>
      <c r="HI30" s="257"/>
      <c r="HJ30" s="257"/>
      <c r="HK30" s="257"/>
      <c r="HL30" s="257"/>
      <c r="HM30" s="257"/>
      <c r="HN30" s="257"/>
      <c r="HO30" s="257"/>
      <c r="HP30" s="257"/>
      <c r="HQ30" s="257"/>
      <c r="HR30" s="257"/>
      <c r="HS30" s="257"/>
      <c r="HT30" s="257"/>
      <c r="HU30" s="257"/>
      <c r="HV30" s="257"/>
      <c r="HW30" s="257"/>
      <c r="HX30" s="257"/>
      <c r="HY30" s="257"/>
      <c r="HZ30" s="257"/>
      <c r="IA30" s="257"/>
      <c r="IB30" s="257"/>
      <c r="IC30" s="257"/>
      <c r="ID30" s="257"/>
      <c r="IE30" s="257"/>
      <c r="IF30" s="257"/>
      <c r="IG30" s="257"/>
      <c r="IH30" s="257"/>
      <c r="II30" s="257"/>
      <c r="IJ30" s="257"/>
      <c r="IK30" s="257"/>
      <c r="IL30" s="257"/>
      <c r="IM30" s="257"/>
      <c r="IN30" s="257"/>
      <c r="IO30" s="257"/>
      <c r="IP30" s="257"/>
      <c r="IQ30" s="257"/>
      <c r="IR30" s="257"/>
      <c r="IS30" s="257"/>
      <c r="IT30" s="257"/>
      <c r="IU30" s="257"/>
      <c r="IV30" s="257"/>
    </row>
    <row r="31" spans="1:256" ht="15" x14ac:dyDescent="0.25">
      <c r="A31" s="214">
        <v>42</v>
      </c>
      <c r="B31" s="215">
        <f t="shared" si="49"/>
        <v>1.216</v>
      </c>
      <c r="C31" s="215">
        <v>8.0000000000000002E-3</v>
      </c>
      <c r="D31" s="203"/>
      <c r="E31" s="354"/>
      <c r="F31" s="226">
        <v>3000000</v>
      </c>
      <c r="G31" s="227">
        <f t="shared" si="0"/>
        <v>9.06</v>
      </c>
      <c r="H31" s="228">
        <f t="shared" si="1"/>
        <v>9.1300000000000008</v>
      </c>
      <c r="I31" s="229">
        <f t="shared" si="2"/>
        <v>9.2799999999999994</v>
      </c>
      <c r="J31" s="228">
        <f t="shared" si="3"/>
        <v>9.2799999999999994</v>
      </c>
      <c r="K31" s="230">
        <f t="shared" si="4"/>
        <v>9.35</v>
      </c>
      <c r="L31" s="231">
        <f t="shared" si="5"/>
        <v>9.42</v>
      </c>
      <c r="M31" s="229">
        <f t="shared" si="6"/>
        <v>9.49</v>
      </c>
      <c r="N31" s="228">
        <f t="shared" si="7"/>
        <v>9.57</v>
      </c>
      <c r="O31" s="229">
        <f t="shared" si="8"/>
        <v>9.7100000000000009</v>
      </c>
      <c r="P31" s="228">
        <f t="shared" si="9"/>
        <v>9.7100000000000009</v>
      </c>
      <c r="Q31" s="229">
        <f t="shared" si="10"/>
        <v>9.7799999999999994</v>
      </c>
      <c r="R31" s="228">
        <f t="shared" si="11"/>
        <v>9.86</v>
      </c>
      <c r="S31" s="229">
        <f t="shared" si="12"/>
        <v>9.93</v>
      </c>
      <c r="T31" s="228">
        <f t="shared" si="13"/>
        <v>10</v>
      </c>
      <c r="U31" s="230">
        <f t="shared" si="14"/>
        <v>10.07</v>
      </c>
      <c r="V31" s="231">
        <f t="shared" si="15"/>
        <v>10.15</v>
      </c>
      <c r="W31" s="229">
        <f t="shared" si="16"/>
        <v>10.220000000000001</v>
      </c>
      <c r="X31" s="228">
        <f t="shared" si="17"/>
        <v>10.29</v>
      </c>
      <c r="Y31" s="229">
        <f t="shared" si="18"/>
        <v>10.36</v>
      </c>
      <c r="Z31" s="228">
        <f t="shared" si="19"/>
        <v>10.44</v>
      </c>
      <c r="AA31" s="229">
        <f t="shared" si="20"/>
        <v>10.51</v>
      </c>
      <c r="AB31" s="228">
        <f t="shared" si="21"/>
        <v>10.58</v>
      </c>
      <c r="AC31" s="229">
        <f t="shared" si="22"/>
        <v>10.65</v>
      </c>
      <c r="AD31" s="228">
        <f t="shared" si="23"/>
        <v>10.73</v>
      </c>
      <c r="AE31" s="230">
        <f t="shared" si="24"/>
        <v>10.8</v>
      </c>
      <c r="AF31" s="231">
        <f t="shared" si="25"/>
        <v>10.87</v>
      </c>
      <c r="AG31" s="229">
        <f t="shared" si="26"/>
        <v>10.94</v>
      </c>
      <c r="AH31" s="228">
        <f t="shared" si="27"/>
        <v>11.02</v>
      </c>
      <c r="AI31" s="229">
        <f t="shared" si="28"/>
        <v>11.09</v>
      </c>
      <c r="AJ31" s="228">
        <f t="shared" si="29"/>
        <v>11.16</v>
      </c>
      <c r="AK31" s="229">
        <f t="shared" si="30"/>
        <v>11.23</v>
      </c>
      <c r="AL31" s="228">
        <f t="shared" si="31"/>
        <v>11.31</v>
      </c>
      <c r="AM31" s="229">
        <f t="shared" si="32"/>
        <v>11.38</v>
      </c>
      <c r="AN31" s="228">
        <f t="shared" si="33"/>
        <v>11.45</v>
      </c>
      <c r="AO31" s="230">
        <f t="shared" si="34"/>
        <v>11.52</v>
      </c>
      <c r="AP31" s="231">
        <f t="shared" si="35"/>
        <v>11.6</v>
      </c>
      <c r="AQ31" s="229">
        <f t="shared" si="36"/>
        <v>11.67</v>
      </c>
      <c r="AR31" s="228">
        <f t="shared" si="37"/>
        <v>11.74</v>
      </c>
      <c r="AS31" s="229">
        <f t="shared" si="38"/>
        <v>11.81</v>
      </c>
      <c r="AT31" s="228">
        <f t="shared" si="39"/>
        <v>11.89</v>
      </c>
      <c r="AU31" s="229">
        <f t="shared" si="40"/>
        <v>11.96</v>
      </c>
      <c r="AV31" s="232">
        <f t="shared" si="41"/>
        <v>12.03</v>
      </c>
      <c r="AW31" s="229">
        <f t="shared" si="42"/>
        <v>12.1</v>
      </c>
      <c r="AX31" s="228">
        <f t="shared" si="43"/>
        <v>12.18</v>
      </c>
      <c r="AY31" s="230">
        <f t="shared" si="44"/>
        <v>12.25</v>
      </c>
      <c r="AZ31" s="299">
        <f t="shared" si="45"/>
        <v>12.32</v>
      </c>
      <c r="BA31" s="229">
        <f t="shared" si="46"/>
        <v>12.39</v>
      </c>
      <c r="BB31" s="232">
        <f t="shared" si="47"/>
        <v>12.47</v>
      </c>
      <c r="BC31" s="229">
        <f t="shared" si="48"/>
        <v>12.54</v>
      </c>
      <c r="BD31" s="232">
        <f t="shared" si="50"/>
        <v>12.61</v>
      </c>
      <c r="BE31" s="229">
        <f t="shared" si="51"/>
        <v>12.68</v>
      </c>
      <c r="BF31" s="256"/>
      <c r="BG31" s="301"/>
      <c r="BH31" s="226">
        <v>3000000</v>
      </c>
      <c r="BI31" s="354"/>
      <c r="BJ31" s="257"/>
      <c r="BK31" s="257"/>
      <c r="BL31" s="257"/>
      <c r="BM31" s="257"/>
      <c r="BN31" s="257"/>
      <c r="BO31" s="257"/>
      <c r="BP31" s="257"/>
      <c r="BQ31" s="257"/>
      <c r="BR31" s="257"/>
      <c r="BS31" s="257"/>
      <c r="BT31" s="257"/>
      <c r="BU31" s="257"/>
      <c r="BV31" s="257"/>
      <c r="BW31" s="257"/>
      <c r="BX31" s="257"/>
      <c r="BY31" s="257"/>
      <c r="BZ31" s="257"/>
      <c r="CA31" s="257"/>
      <c r="CB31" s="257"/>
      <c r="CC31" s="257"/>
      <c r="CD31" s="257"/>
      <c r="CE31" s="257"/>
      <c r="CF31" s="257"/>
      <c r="CG31" s="257"/>
      <c r="CH31" s="257"/>
      <c r="CI31" s="257"/>
      <c r="CJ31" s="257"/>
      <c r="CK31" s="257"/>
      <c r="CL31" s="257"/>
      <c r="CM31" s="257"/>
      <c r="CN31" s="257"/>
      <c r="CO31" s="257"/>
      <c r="CP31" s="257"/>
      <c r="CQ31" s="257"/>
      <c r="CR31" s="257"/>
      <c r="CS31" s="257"/>
      <c r="CT31" s="257"/>
      <c r="CU31" s="257"/>
      <c r="CV31" s="257"/>
      <c r="CW31" s="257"/>
      <c r="CX31" s="257"/>
      <c r="CY31" s="257"/>
      <c r="CZ31" s="257"/>
      <c r="DA31" s="257"/>
      <c r="DB31" s="257"/>
      <c r="DC31" s="257"/>
      <c r="DD31" s="257"/>
      <c r="DE31" s="257"/>
      <c r="DF31" s="257"/>
      <c r="DG31" s="257"/>
      <c r="DH31" s="257"/>
      <c r="DI31" s="257"/>
      <c r="DJ31" s="257"/>
      <c r="DK31" s="257"/>
      <c r="DL31" s="257"/>
      <c r="DM31" s="257"/>
      <c r="DN31" s="257"/>
      <c r="DO31" s="257"/>
      <c r="DP31" s="257"/>
      <c r="DQ31" s="257"/>
      <c r="DR31" s="257"/>
      <c r="DS31" s="257"/>
      <c r="DT31" s="257"/>
      <c r="DU31" s="257"/>
      <c r="DV31" s="257"/>
      <c r="DW31" s="257"/>
      <c r="DX31" s="257"/>
      <c r="DY31" s="257"/>
      <c r="DZ31" s="257"/>
      <c r="EA31" s="257"/>
      <c r="EB31" s="257"/>
      <c r="EC31" s="257"/>
      <c r="ED31" s="257"/>
      <c r="EE31" s="257"/>
      <c r="EF31" s="257"/>
      <c r="EG31" s="257"/>
      <c r="EH31" s="257"/>
      <c r="EI31" s="257"/>
      <c r="EJ31" s="257"/>
      <c r="EK31" s="257"/>
      <c r="EL31" s="257"/>
      <c r="EM31" s="257"/>
      <c r="EN31" s="257"/>
      <c r="EO31" s="257"/>
      <c r="EP31" s="257"/>
      <c r="EQ31" s="257"/>
      <c r="ER31" s="257"/>
      <c r="ES31" s="257"/>
      <c r="ET31" s="257"/>
      <c r="EU31" s="257"/>
      <c r="EV31" s="257"/>
      <c r="EW31" s="257"/>
      <c r="EX31" s="257"/>
      <c r="EY31" s="257"/>
      <c r="EZ31" s="257"/>
      <c r="FA31" s="257"/>
      <c r="FB31" s="257"/>
      <c r="FC31" s="257"/>
      <c r="FD31" s="257"/>
      <c r="FE31" s="257"/>
      <c r="FF31" s="257"/>
      <c r="FG31" s="257"/>
      <c r="FH31" s="257"/>
      <c r="FI31" s="257"/>
      <c r="FJ31" s="257"/>
      <c r="FK31" s="257"/>
      <c r="FL31" s="257"/>
      <c r="FM31" s="257"/>
      <c r="FN31" s="257"/>
      <c r="FO31" s="257"/>
      <c r="FP31" s="257"/>
      <c r="FQ31" s="257"/>
      <c r="FR31" s="257"/>
      <c r="FS31" s="257"/>
      <c r="FT31" s="257"/>
      <c r="FU31" s="257"/>
      <c r="FV31" s="257"/>
      <c r="FW31" s="257"/>
      <c r="FX31" s="257"/>
      <c r="FY31" s="257"/>
      <c r="FZ31" s="257"/>
      <c r="GA31" s="257"/>
      <c r="GB31" s="257"/>
      <c r="GC31" s="257"/>
      <c r="GD31" s="257"/>
      <c r="GE31" s="257"/>
      <c r="GF31" s="257"/>
      <c r="GG31" s="257"/>
      <c r="GH31" s="257"/>
      <c r="GI31" s="257"/>
      <c r="GJ31" s="257"/>
      <c r="GK31" s="257"/>
      <c r="GL31" s="257"/>
      <c r="GM31" s="257"/>
      <c r="GN31" s="257"/>
      <c r="GO31" s="257"/>
      <c r="GP31" s="257"/>
      <c r="GQ31" s="257"/>
      <c r="GR31" s="257"/>
      <c r="GS31" s="257"/>
      <c r="GT31" s="257"/>
      <c r="GU31" s="257"/>
      <c r="GV31" s="257"/>
      <c r="GW31" s="257"/>
      <c r="GX31" s="257"/>
      <c r="GY31" s="257"/>
      <c r="GZ31" s="257"/>
      <c r="HA31" s="257"/>
      <c r="HB31" s="257"/>
      <c r="HC31" s="257"/>
      <c r="HD31" s="257"/>
      <c r="HE31" s="257"/>
      <c r="HF31" s="257"/>
      <c r="HG31" s="257"/>
      <c r="HH31" s="257"/>
      <c r="HI31" s="257"/>
      <c r="HJ31" s="257"/>
      <c r="HK31" s="257"/>
      <c r="HL31" s="257"/>
      <c r="HM31" s="257"/>
      <c r="HN31" s="257"/>
      <c r="HO31" s="257"/>
      <c r="HP31" s="257"/>
      <c r="HQ31" s="257"/>
      <c r="HR31" s="257"/>
      <c r="HS31" s="257"/>
      <c r="HT31" s="257"/>
      <c r="HU31" s="257"/>
      <c r="HV31" s="257"/>
      <c r="HW31" s="257"/>
      <c r="HX31" s="257"/>
      <c r="HY31" s="257"/>
      <c r="HZ31" s="257"/>
      <c r="IA31" s="257"/>
      <c r="IB31" s="257"/>
      <c r="IC31" s="257"/>
      <c r="ID31" s="257"/>
      <c r="IE31" s="257"/>
      <c r="IF31" s="257"/>
      <c r="IG31" s="257"/>
      <c r="IH31" s="257"/>
      <c r="II31" s="257"/>
      <c r="IJ31" s="257"/>
      <c r="IK31" s="257"/>
      <c r="IL31" s="257"/>
      <c r="IM31" s="257"/>
      <c r="IN31" s="257"/>
      <c r="IO31" s="257"/>
      <c r="IP31" s="257"/>
      <c r="IQ31" s="257"/>
      <c r="IR31" s="257"/>
      <c r="IS31" s="257"/>
      <c r="IT31" s="257"/>
      <c r="IU31" s="257"/>
      <c r="IV31" s="257"/>
    </row>
    <row r="32" spans="1:256" ht="15" x14ac:dyDescent="0.25">
      <c r="A32" s="200">
        <v>43</v>
      </c>
      <c r="B32" s="201">
        <f t="shared" si="49"/>
        <v>1.224</v>
      </c>
      <c r="C32" s="202">
        <v>8.0000000000000002E-3</v>
      </c>
      <c r="D32" s="203"/>
      <c r="E32" s="354"/>
      <c r="F32" s="245">
        <v>3100000</v>
      </c>
      <c r="G32" s="237">
        <f t="shared" si="0"/>
        <v>9.02</v>
      </c>
      <c r="H32" s="238">
        <f t="shared" si="1"/>
        <v>9.09</v>
      </c>
      <c r="I32" s="239">
        <f t="shared" si="2"/>
        <v>9.24</v>
      </c>
      <c r="J32" s="238">
        <f t="shared" si="3"/>
        <v>9.24</v>
      </c>
      <c r="K32" s="240">
        <f t="shared" si="4"/>
        <v>9.31</v>
      </c>
      <c r="L32" s="241">
        <f t="shared" si="5"/>
        <v>9.3800000000000008</v>
      </c>
      <c r="M32" s="239">
        <f t="shared" si="6"/>
        <v>9.4499999999999993</v>
      </c>
      <c r="N32" s="238">
        <f t="shared" si="7"/>
        <v>9.5299999999999994</v>
      </c>
      <c r="O32" s="239">
        <f t="shared" si="8"/>
        <v>9.67</v>
      </c>
      <c r="P32" s="238">
        <f t="shared" si="9"/>
        <v>9.67</v>
      </c>
      <c r="Q32" s="239">
        <f t="shared" si="10"/>
        <v>9.74</v>
      </c>
      <c r="R32" s="238">
        <f t="shared" si="11"/>
        <v>9.81</v>
      </c>
      <c r="S32" s="239">
        <f t="shared" si="12"/>
        <v>9.89</v>
      </c>
      <c r="T32" s="238">
        <f t="shared" si="13"/>
        <v>9.9600000000000009</v>
      </c>
      <c r="U32" s="240">
        <f t="shared" si="14"/>
        <v>10.029999999999999</v>
      </c>
      <c r="V32" s="241">
        <f t="shared" si="15"/>
        <v>10.1</v>
      </c>
      <c r="W32" s="239">
        <f t="shared" si="16"/>
        <v>10.17</v>
      </c>
      <c r="X32" s="238">
        <f t="shared" si="17"/>
        <v>10.25</v>
      </c>
      <c r="Y32" s="239">
        <f t="shared" si="18"/>
        <v>10.32</v>
      </c>
      <c r="Z32" s="238">
        <f t="shared" si="19"/>
        <v>10.39</v>
      </c>
      <c r="AA32" s="239">
        <f t="shared" si="20"/>
        <v>10.46</v>
      </c>
      <c r="AB32" s="238">
        <f t="shared" si="21"/>
        <v>10.54</v>
      </c>
      <c r="AC32" s="239">
        <f t="shared" si="22"/>
        <v>10.61</v>
      </c>
      <c r="AD32" s="238">
        <f t="shared" si="23"/>
        <v>10.68</v>
      </c>
      <c r="AE32" s="240">
        <f t="shared" si="24"/>
        <v>10.75</v>
      </c>
      <c r="AF32" s="241">
        <f t="shared" si="25"/>
        <v>10.82</v>
      </c>
      <c r="AG32" s="239">
        <f t="shared" si="26"/>
        <v>10.9</v>
      </c>
      <c r="AH32" s="238">
        <f t="shared" si="27"/>
        <v>10.97</v>
      </c>
      <c r="AI32" s="239">
        <f t="shared" si="28"/>
        <v>11.04</v>
      </c>
      <c r="AJ32" s="238">
        <f t="shared" si="29"/>
        <v>11.11</v>
      </c>
      <c r="AK32" s="239">
        <f t="shared" si="30"/>
        <v>11.18</v>
      </c>
      <c r="AL32" s="238">
        <f t="shared" si="31"/>
        <v>11.26</v>
      </c>
      <c r="AM32" s="239">
        <f t="shared" si="32"/>
        <v>11.33</v>
      </c>
      <c r="AN32" s="238">
        <f t="shared" si="33"/>
        <v>11.4</v>
      </c>
      <c r="AO32" s="240">
        <f t="shared" si="34"/>
        <v>11.47</v>
      </c>
      <c r="AP32" s="241">
        <f t="shared" si="35"/>
        <v>11.55</v>
      </c>
      <c r="AQ32" s="239">
        <f t="shared" si="36"/>
        <v>11.62</v>
      </c>
      <c r="AR32" s="238">
        <f t="shared" si="37"/>
        <v>11.69</v>
      </c>
      <c r="AS32" s="239">
        <f t="shared" si="38"/>
        <v>11.76</v>
      </c>
      <c r="AT32" s="238">
        <f t="shared" si="39"/>
        <v>11.83</v>
      </c>
      <c r="AU32" s="239">
        <f t="shared" si="40"/>
        <v>11.91</v>
      </c>
      <c r="AV32" s="242">
        <f t="shared" si="41"/>
        <v>11.98</v>
      </c>
      <c r="AW32" s="239">
        <f t="shared" si="42"/>
        <v>12.05</v>
      </c>
      <c r="AX32" s="238">
        <f t="shared" si="43"/>
        <v>12.12</v>
      </c>
      <c r="AY32" s="240">
        <f t="shared" si="44"/>
        <v>12.2</v>
      </c>
      <c r="AZ32" s="302">
        <f t="shared" si="45"/>
        <v>12.27</v>
      </c>
      <c r="BA32" s="239">
        <f t="shared" si="46"/>
        <v>12.34</v>
      </c>
      <c r="BB32" s="242">
        <f t="shared" si="47"/>
        <v>12.41</v>
      </c>
      <c r="BC32" s="239">
        <f t="shared" si="48"/>
        <v>12.48</v>
      </c>
      <c r="BD32" s="242">
        <f t="shared" si="50"/>
        <v>12.56</v>
      </c>
      <c r="BE32" s="239">
        <f t="shared" si="51"/>
        <v>12.63</v>
      </c>
      <c r="BF32" s="244"/>
      <c r="BG32" s="301"/>
      <c r="BH32" s="245">
        <v>3100000</v>
      </c>
      <c r="BI32" s="354"/>
      <c r="BJ32" s="257"/>
      <c r="BK32" s="257"/>
      <c r="BL32" s="257"/>
      <c r="BM32" s="257"/>
      <c r="BN32" s="257"/>
      <c r="BO32" s="257"/>
      <c r="BP32" s="257"/>
      <c r="BQ32" s="257"/>
      <c r="BR32" s="257"/>
      <c r="BS32" s="257"/>
      <c r="BT32" s="257"/>
      <c r="BU32" s="257"/>
      <c r="BV32" s="257"/>
      <c r="BW32" s="257"/>
      <c r="BX32" s="257"/>
      <c r="BY32" s="257"/>
      <c r="BZ32" s="257"/>
      <c r="CA32" s="257"/>
      <c r="CB32" s="257"/>
      <c r="CC32" s="257"/>
      <c r="CD32" s="257"/>
      <c r="CE32" s="257"/>
      <c r="CF32" s="257"/>
      <c r="CG32" s="257"/>
      <c r="CH32" s="257"/>
      <c r="CI32" s="257"/>
      <c r="CJ32" s="257"/>
      <c r="CK32" s="257"/>
      <c r="CL32" s="257"/>
      <c r="CM32" s="257"/>
      <c r="CN32" s="257"/>
      <c r="CO32" s="257"/>
      <c r="CP32" s="257"/>
      <c r="CQ32" s="257"/>
      <c r="CR32" s="257"/>
      <c r="CS32" s="257"/>
      <c r="CT32" s="257"/>
      <c r="CU32" s="257"/>
      <c r="CV32" s="257"/>
      <c r="CW32" s="257"/>
      <c r="CX32" s="257"/>
      <c r="CY32" s="257"/>
      <c r="CZ32" s="257"/>
      <c r="DA32" s="257"/>
      <c r="DB32" s="257"/>
      <c r="DC32" s="257"/>
      <c r="DD32" s="257"/>
      <c r="DE32" s="257"/>
      <c r="DF32" s="257"/>
      <c r="DG32" s="257"/>
      <c r="DH32" s="257"/>
      <c r="DI32" s="257"/>
      <c r="DJ32" s="257"/>
      <c r="DK32" s="257"/>
      <c r="DL32" s="257"/>
      <c r="DM32" s="257"/>
      <c r="DN32" s="257"/>
      <c r="DO32" s="257"/>
      <c r="DP32" s="257"/>
      <c r="DQ32" s="257"/>
      <c r="DR32" s="257"/>
      <c r="DS32" s="257"/>
      <c r="DT32" s="257"/>
      <c r="DU32" s="257"/>
      <c r="DV32" s="257"/>
      <c r="DW32" s="257"/>
      <c r="DX32" s="257"/>
      <c r="DY32" s="257"/>
      <c r="DZ32" s="257"/>
      <c r="EA32" s="257"/>
      <c r="EB32" s="257"/>
      <c r="EC32" s="257"/>
      <c r="ED32" s="257"/>
      <c r="EE32" s="257"/>
      <c r="EF32" s="257"/>
      <c r="EG32" s="257"/>
      <c r="EH32" s="257"/>
      <c r="EI32" s="257"/>
      <c r="EJ32" s="257"/>
      <c r="EK32" s="257"/>
      <c r="EL32" s="257"/>
      <c r="EM32" s="257"/>
      <c r="EN32" s="257"/>
      <c r="EO32" s="257"/>
      <c r="EP32" s="257"/>
      <c r="EQ32" s="257"/>
      <c r="ER32" s="257"/>
      <c r="ES32" s="257"/>
      <c r="ET32" s="257"/>
      <c r="EU32" s="257"/>
      <c r="EV32" s="257"/>
      <c r="EW32" s="257"/>
      <c r="EX32" s="257"/>
      <c r="EY32" s="257"/>
      <c r="EZ32" s="257"/>
      <c r="FA32" s="257"/>
      <c r="FB32" s="257"/>
      <c r="FC32" s="257"/>
      <c r="FD32" s="257"/>
      <c r="FE32" s="257"/>
      <c r="FF32" s="257"/>
      <c r="FG32" s="257"/>
      <c r="FH32" s="257"/>
      <c r="FI32" s="257"/>
      <c r="FJ32" s="257"/>
      <c r="FK32" s="257"/>
      <c r="FL32" s="257"/>
      <c r="FM32" s="257"/>
      <c r="FN32" s="257"/>
      <c r="FO32" s="257"/>
      <c r="FP32" s="257"/>
      <c r="FQ32" s="257"/>
      <c r="FR32" s="257"/>
      <c r="FS32" s="257"/>
      <c r="FT32" s="257"/>
      <c r="FU32" s="257"/>
      <c r="FV32" s="257"/>
      <c r="FW32" s="257"/>
      <c r="FX32" s="257"/>
      <c r="FY32" s="257"/>
      <c r="FZ32" s="257"/>
      <c r="GA32" s="257"/>
      <c r="GB32" s="257"/>
      <c r="GC32" s="257"/>
      <c r="GD32" s="257"/>
      <c r="GE32" s="257"/>
      <c r="GF32" s="257"/>
      <c r="GG32" s="257"/>
      <c r="GH32" s="257"/>
      <c r="GI32" s="257"/>
      <c r="GJ32" s="257"/>
      <c r="GK32" s="257"/>
      <c r="GL32" s="257"/>
      <c r="GM32" s="257"/>
      <c r="GN32" s="257"/>
      <c r="GO32" s="257"/>
      <c r="GP32" s="257"/>
      <c r="GQ32" s="257"/>
      <c r="GR32" s="257"/>
      <c r="GS32" s="257"/>
      <c r="GT32" s="257"/>
      <c r="GU32" s="257"/>
      <c r="GV32" s="257"/>
      <c r="GW32" s="257"/>
      <c r="GX32" s="257"/>
      <c r="GY32" s="257"/>
      <c r="GZ32" s="257"/>
      <c r="HA32" s="257"/>
      <c r="HB32" s="257"/>
      <c r="HC32" s="257"/>
      <c r="HD32" s="257"/>
      <c r="HE32" s="257"/>
      <c r="HF32" s="257"/>
      <c r="HG32" s="257"/>
      <c r="HH32" s="257"/>
      <c r="HI32" s="257"/>
      <c r="HJ32" s="257"/>
      <c r="HK32" s="257"/>
      <c r="HL32" s="257"/>
      <c r="HM32" s="257"/>
      <c r="HN32" s="257"/>
      <c r="HO32" s="257"/>
      <c r="HP32" s="257"/>
      <c r="HQ32" s="257"/>
      <c r="HR32" s="257"/>
      <c r="HS32" s="257"/>
      <c r="HT32" s="257"/>
      <c r="HU32" s="257"/>
      <c r="HV32" s="257"/>
      <c r="HW32" s="257"/>
      <c r="HX32" s="257"/>
      <c r="HY32" s="257"/>
      <c r="HZ32" s="257"/>
      <c r="IA32" s="257"/>
      <c r="IB32" s="257"/>
      <c r="IC32" s="257"/>
      <c r="ID32" s="257"/>
      <c r="IE32" s="257"/>
      <c r="IF32" s="257"/>
      <c r="IG32" s="257"/>
      <c r="IH32" s="257"/>
      <c r="II32" s="257"/>
      <c r="IJ32" s="257"/>
      <c r="IK32" s="257"/>
      <c r="IL32" s="257"/>
      <c r="IM32" s="257"/>
      <c r="IN32" s="257"/>
      <c r="IO32" s="257"/>
      <c r="IP32" s="257"/>
      <c r="IQ32" s="257"/>
      <c r="IR32" s="257"/>
      <c r="IS32" s="257"/>
      <c r="IT32" s="257"/>
      <c r="IU32" s="257"/>
      <c r="IV32" s="257"/>
    </row>
    <row r="33" spans="1:256" ht="15" x14ac:dyDescent="0.25">
      <c r="A33" s="214">
        <v>44</v>
      </c>
      <c r="B33" s="215">
        <f t="shared" si="49"/>
        <v>1.232</v>
      </c>
      <c r="C33" s="215">
        <v>8.0000000000000002E-3</v>
      </c>
      <c r="D33" s="203"/>
      <c r="E33" s="354"/>
      <c r="F33" s="236">
        <v>3200000</v>
      </c>
      <c r="G33" s="237">
        <f t="shared" si="0"/>
        <v>8.98</v>
      </c>
      <c r="H33" s="238">
        <f t="shared" si="1"/>
        <v>9.0500000000000007</v>
      </c>
      <c r="I33" s="239">
        <f t="shared" si="2"/>
        <v>9.19</v>
      </c>
      <c r="J33" s="238">
        <f t="shared" si="3"/>
        <v>9.1999999999999993</v>
      </c>
      <c r="K33" s="240">
        <f t="shared" si="4"/>
        <v>9.27</v>
      </c>
      <c r="L33" s="241">
        <f t="shared" si="5"/>
        <v>9.34</v>
      </c>
      <c r="M33" s="239">
        <f t="shared" si="6"/>
        <v>9.41</v>
      </c>
      <c r="N33" s="238">
        <f t="shared" si="7"/>
        <v>9.48</v>
      </c>
      <c r="O33" s="239">
        <f t="shared" si="8"/>
        <v>9.6300000000000008</v>
      </c>
      <c r="P33" s="238">
        <f t="shared" si="9"/>
        <v>9.6300000000000008</v>
      </c>
      <c r="Q33" s="239">
        <f t="shared" si="10"/>
        <v>9.6999999999999993</v>
      </c>
      <c r="R33" s="238">
        <f t="shared" si="11"/>
        <v>9.77</v>
      </c>
      <c r="S33" s="239">
        <f t="shared" si="12"/>
        <v>9.84</v>
      </c>
      <c r="T33" s="238">
        <f t="shared" si="13"/>
        <v>9.91</v>
      </c>
      <c r="U33" s="240">
        <f t="shared" si="14"/>
        <v>9.99</v>
      </c>
      <c r="V33" s="241">
        <f t="shared" si="15"/>
        <v>10.06</v>
      </c>
      <c r="W33" s="239">
        <f t="shared" si="16"/>
        <v>10.130000000000001</v>
      </c>
      <c r="X33" s="238">
        <f t="shared" si="17"/>
        <v>10.199999999999999</v>
      </c>
      <c r="Y33" s="239">
        <f t="shared" si="18"/>
        <v>10.27</v>
      </c>
      <c r="Z33" s="238">
        <f t="shared" si="19"/>
        <v>10.34</v>
      </c>
      <c r="AA33" s="239">
        <f t="shared" si="20"/>
        <v>10.42</v>
      </c>
      <c r="AB33" s="238">
        <f t="shared" si="21"/>
        <v>10.49</v>
      </c>
      <c r="AC33" s="239">
        <f t="shared" si="22"/>
        <v>10.56</v>
      </c>
      <c r="AD33" s="238">
        <f t="shared" si="23"/>
        <v>10.63</v>
      </c>
      <c r="AE33" s="240">
        <f t="shared" si="24"/>
        <v>10.7</v>
      </c>
      <c r="AF33" s="241">
        <f t="shared" si="25"/>
        <v>10.78</v>
      </c>
      <c r="AG33" s="239">
        <f t="shared" si="26"/>
        <v>10.85</v>
      </c>
      <c r="AH33" s="238">
        <f t="shared" si="27"/>
        <v>10.92</v>
      </c>
      <c r="AI33" s="239">
        <f t="shared" si="28"/>
        <v>10.99</v>
      </c>
      <c r="AJ33" s="238">
        <f t="shared" si="29"/>
        <v>11.06</v>
      </c>
      <c r="AK33" s="239">
        <f t="shared" si="30"/>
        <v>11.14</v>
      </c>
      <c r="AL33" s="238">
        <f t="shared" si="31"/>
        <v>11.21</v>
      </c>
      <c r="AM33" s="239">
        <f t="shared" si="32"/>
        <v>11.28</v>
      </c>
      <c r="AN33" s="238">
        <f t="shared" si="33"/>
        <v>11.35</v>
      </c>
      <c r="AO33" s="240">
        <f t="shared" si="34"/>
        <v>11.42</v>
      </c>
      <c r="AP33" s="241">
        <f t="shared" si="35"/>
        <v>11.49</v>
      </c>
      <c r="AQ33" s="239">
        <f t="shared" si="36"/>
        <v>11.57</v>
      </c>
      <c r="AR33" s="238">
        <f t="shared" si="37"/>
        <v>11.64</v>
      </c>
      <c r="AS33" s="239">
        <f t="shared" si="38"/>
        <v>11.71</v>
      </c>
      <c r="AT33" s="238">
        <f t="shared" si="39"/>
        <v>11.78</v>
      </c>
      <c r="AU33" s="239">
        <f t="shared" si="40"/>
        <v>11.85</v>
      </c>
      <c r="AV33" s="242">
        <f t="shared" si="41"/>
        <v>11.93</v>
      </c>
      <c r="AW33" s="239">
        <f t="shared" si="42"/>
        <v>12</v>
      </c>
      <c r="AX33" s="238">
        <f t="shared" si="43"/>
        <v>12.07</v>
      </c>
      <c r="AY33" s="240">
        <f t="shared" si="44"/>
        <v>12.14</v>
      </c>
      <c r="AZ33" s="302">
        <f t="shared" si="45"/>
        <v>12.21</v>
      </c>
      <c r="BA33" s="239">
        <f t="shared" si="46"/>
        <v>12.28</v>
      </c>
      <c r="BB33" s="242">
        <f t="shared" si="47"/>
        <v>12.36</v>
      </c>
      <c r="BC33" s="239">
        <f t="shared" si="48"/>
        <v>12.43</v>
      </c>
      <c r="BD33" s="242">
        <f t="shared" si="50"/>
        <v>12.5</v>
      </c>
      <c r="BE33" s="239">
        <f t="shared" si="51"/>
        <v>12.57</v>
      </c>
      <c r="BF33" s="244"/>
      <c r="BG33" s="301"/>
      <c r="BH33" s="236">
        <v>3200000</v>
      </c>
      <c r="BI33" s="354"/>
      <c r="BJ33" s="257"/>
      <c r="BK33" s="257"/>
      <c r="BL33" s="257"/>
      <c r="BM33" s="257"/>
      <c r="BN33" s="257"/>
      <c r="BO33" s="257"/>
      <c r="BP33" s="257"/>
      <c r="BQ33" s="257"/>
      <c r="BR33" s="257"/>
      <c r="BS33" s="257"/>
      <c r="BT33" s="257"/>
      <c r="BU33" s="257"/>
      <c r="BV33" s="257"/>
      <c r="BW33" s="257"/>
      <c r="BX33" s="257"/>
      <c r="BY33" s="257"/>
      <c r="BZ33" s="257"/>
      <c r="CA33" s="257"/>
      <c r="CB33" s="257"/>
      <c r="CC33" s="257"/>
      <c r="CD33" s="257"/>
      <c r="CE33" s="257"/>
      <c r="CF33" s="257"/>
      <c r="CG33" s="257"/>
      <c r="CH33" s="257"/>
      <c r="CI33" s="257"/>
      <c r="CJ33" s="257"/>
      <c r="CK33" s="257"/>
      <c r="CL33" s="257"/>
      <c r="CM33" s="257"/>
      <c r="CN33" s="257"/>
      <c r="CO33" s="257"/>
      <c r="CP33" s="257"/>
      <c r="CQ33" s="257"/>
      <c r="CR33" s="257"/>
      <c r="CS33" s="257"/>
      <c r="CT33" s="257"/>
      <c r="CU33" s="257"/>
      <c r="CV33" s="257"/>
      <c r="CW33" s="257"/>
      <c r="CX33" s="257"/>
      <c r="CY33" s="257"/>
      <c r="CZ33" s="257"/>
      <c r="DA33" s="257"/>
      <c r="DB33" s="257"/>
      <c r="DC33" s="257"/>
      <c r="DD33" s="257"/>
      <c r="DE33" s="257"/>
      <c r="DF33" s="257"/>
      <c r="DG33" s="257"/>
      <c r="DH33" s="257"/>
      <c r="DI33" s="257"/>
      <c r="DJ33" s="257"/>
      <c r="DK33" s="257"/>
      <c r="DL33" s="257"/>
      <c r="DM33" s="257"/>
      <c r="DN33" s="257"/>
      <c r="DO33" s="257"/>
      <c r="DP33" s="257"/>
      <c r="DQ33" s="257"/>
      <c r="DR33" s="257"/>
      <c r="DS33" s="257"/>
      <c r="DT33" s="257"/>
      <c r="DU33" s="257"/>
      <c r="DV33" s="257"/>
      <c r="DW33" s="257"/>
      <c r="DX33" s="257"/>
      <c r="DY33" s="257"/>
      <c r="DZ33" s="257"/>
      <c r="EA33" s="257"/>
      <c r="EB33" s="257"/>
      <c r="EC33" s="257"/>
      <c r="ED33" s="257"/>
      <c r="EE33" s="257"/>
      <c r="EF33" s="257"/>
      <c r="EG33" s="257"/>
      <c r="EH33" s="257"/>
      <c r="EI33" s="257"/>
      <c r="EJ33" s="257"/>
      <c r="EK33" s="257"/>
      <c r="EL33" s="257"/>
      <c r="EM33" s="257"/>
      <c r="EN33" s="257"/>
      <c r="EO33" s="257"/>
      <c r="EP33" s="257"/>
      <c r="EQ33" s="257"/>
      <c r="ER33" s="257"/>
      <c r="ES33" s="257"/>
      <c r="ET33" s="257"/>
      <c r="EU33" s="257"/>
      <c r="EV33" s="257"/>
      <c r="EW33" s="257"/>
      <c r="EX33" s="257"/>
      <c r="EY33" s="257"/>
      <c r="EZ33" s="257"/>
      <c r="FA33" s="257"/>
      <c r="FB33" s="257"/>
      <c r="FC33" s="257"/>
      <c r="FD33" s="257"/>
      <c r="FE33" s="257"/>
      <c r="FF33" s="257"/>
      <c r="FG33" s="257"/>
      <c r="FH33" s="257"/>
      <c r="FI33" s="257"/>
      <c r="FJ33" s="257"/>
      <c r="FK33" s="257"/>
      <c r="FL33" s="257"/>
      <c r="FM33" s="257"/>
      <c r="FN33" s="257"/>
      <c r="FO33" s="257"/>
      <c r="FP33" s="257"/>
      <c r="FQ33" s="257"/>
      <c r="FR33" s="257"/>
      <c r="FS33" s="257"/>
      <c r="FT33" s="257"/>
      <c r="FU33" s="257"/>
      <c r="FV33" s="257"/>
      <c r="FW33" s="257"/>
      <c r="FX33" s="257"/>
      <c r="FY33" s="257"/>
      <c r="FZ33" s="257"/>
      <c r="GA33" s="257"/>
      <c r="GB33" s="257"/>
      <c r="GC33" s="257"/>
      <c r="GD33" s="257"/>
      <c r="GE33" s="257"/>
      <c r="GF33" s="257"/>
      <c r="GG33" s="257"/>
      <c r="GH33" s="257"/>
      <c r="GI33" s="257"/>
      <c r="GJ33" s="257"/>
      <c r="GK33" s="257"/>
      <c r="GL33" s="257"/>
      <c r="GM33" s="257"/>
      <c r="GN33" s="257"/>
      <c r="GO33" s="257"/>
      <c r="GP33" s="257"/>
      <c r="GQ33" s="257"/>
      <c r="GR33" s="257"/>
      <c r="GS33" s="257"/>
      <c r="GT33" s="257"/>
      <c r="GU33" s="257"/>
      <c r="GV33" s="257"/>
      <c r="GW33" s="257"/>
      <c r="GX33" s="257"/>
      <c r="GY33" s="257"/>
      <c r="GZ33" s="257"/>
      <c r="HA33" s="257"/>
      <c r="HB33" s="257"/>
      <c r="HC33" s="257"/>
      <c r="HD33" s="257"/>
      <c r="HE33" s="257"/>
      <c r="HF33" s="257"/>
      <c r="HG33" s="257"/>
      <c r="HH33" s="257"/>
      <c r="HI33" s="257"/>
      <c r="HJ33" s="257"/>
      <c r="HK33" s="257"/>
      <c r="HL33" s="257"/>
      <c r="HM33" s="257"/>
      <c r="HN33" s="257"/>
      <c r="HO33" s="257"/>
      <c r="HP33" s="257"/>
      <c r="HQ33" s="257"/>
      <c r="HR33" s="257"/>
      <c r="HS33" s="257"/>
      <c r="HT33" s="257"/>
      <c r="HU33" s="257"/>
      <c r="HV33" s="257"/>
      <c r="HW33" s="257"/>
      <c r="HX33" s="257"/>
      <c r="HY33" s="257"/>
      <c r="HZ33" s="257"/>
      <c r="IA33" s="257"/>
      <c r="IB33" s="257"/>
      <c r="IC33" s="257"/>
      <c r="ID33" s="257"/>
      <c r="IE33" s="257"/>
      <c r="IF33" s="257"/>
      <c r="IG33" s="257"/>
      <c r="IH33" s="257"/>
      <c r="II33" s="257"/>
      <c r="IJ33" s="257"/>
      <c r="IK33" s="257"/>
      <c r="IL33" s="257"/>
      <c r="IM33" s="257"/>
      <c r="IN33" s="257"/>
      <c r="IO33" s="257"/>
      <c r="IP33" s="257"/>
      <c r="IQ33" s="257"/>
      <c r="IR33" s="257"/>
      <c r="IS33" s="257"/>
      <c r="IT33" s="257"/>
      <c r="IU33" s="257"/>
      <c r="IV33" s="257"/>
    </row>
    <row r="34" spans="1:256" ht="15" x14ac:dyDescent="0.25">
      <c r="A34" s="200">
        <v>45</v>
      </c>
      <c r="B34" s="201">
        <f t="shared" si="49"/>
        <v>1.24</v>
      </c>
      <c r="C34" s="202">
        <v>8.0000000000000002E-3</v>
      </c>
      <c r="D34" s="203"/>
      <c r="E34" s="354"/>
      <c r="F34" s="245">
        <v>3300000</v>
      </c>
      <c r="G34" s="237">
        <f t="shared" si="0"/>
        <v>8.94</v>
      </c>
      <c r="H34" s="238">
        <f t="shared" si="1"/>
        <v>9.01</v>
      </c>
      <c r="I34" s="239">
        <f t="shared" si="2"/>
        <v>9.15</v>
      </c>
      <c r="J34" s="238">
        <f t="shared" si="3"/>
        <v>9.15</v>
      </c>
      <c r="K34" s="240">
        <f t="shared" si="4"/>
        <v>9.23</v>
      </c>
      <c r="L34" s="241">
        <f t="shared" si="5"/>
        <v>9.3000000000000007</v>
      </c>
      <c r="M34" s="239">
        <f t="shared" si="6"/>
        <v>9.3699999999999992</v>
      </c>
      <c r="N34" s="238">
        <f t="shared" si="7"/>
        <v>9.44</v>
      </c>
      <c r="O34" s="239">
        <f t="shared" si="8"/>
        <v>9.59</v>
      </c>
      <c r="P34" s="238">
        <f t="shared" si="9"/>
        <v>9.58</v>
      </c>
      <c r="Q34" s="239">
        <f t="shared" si="10"/>
        <v>9.66</v>
      </c>
      <c r="R34" s="238">
        <f t="shared" si="11"/>
        <v>9.73</v>
      </c>
      <c r="S34" s="239">
        <f t="shared" si="12"/>
        <v>9.8000000000000007</v>
      </c>
      <c r="T34" s="238">
        <f t="shared" si="13"/>
        <v>9.8699999999999992</v>
      </c>
      <c r="U34" s="240">
        <f t="shared" si="14"/>
        <v>9.94</v>
      </c>
      <c r="V34" s="241">
        <f t="shared" si="15"/>
        <v>10.01</v>
      </c>
      <c r="W34" s="239">
        <f t="shared" si="16"/>
        <v>10.08</v>
      </c>
      <c r="X34" s="238">
        <f t="shared" si="17"/>
        <v>10.16</v>
      </c>
      <c r="Y34" s="239">
        <f t="shared" si="18"/>
        <v>10.23</v>
      </c>
      <c r="Z34" s="238">
        <f t="shared" si="19"/>
        <v>10.3</v>
      </c>
      <c r="AA34" s="239">
        <f t="shared" si="20"/>
        <v>10.37</v>
      </c>
      <c r="AB34" s="238">
        <f t="shared" si="21"/>
        <v>10.44</v>
      </c>
      <c r="AC34" s="239">
        <f t="shared" si="22"/>
        <v>10.51</v>
      </c>
      <c r="AD34" s="238">
        <f t="shared" si="23"/>
        <v>10.58</v>
      </c>
      <c r="AE34" s="240">
        <f t="shared" si="24"/>
        <v>10.66</v>
      </c>
      <c r="AF34" s="241">
        <f t="shared" si="25"/>
        <v>10.73</v>
      </c>
      <c r="AG34" s="239">
        <f t="shared" si="26"/>
        <v>10.8</v>
      </c>
      <c r="AH34" s="238">
        <f t="shared" si="27"/>
        <v>10.87</v>
      </c>
      <c r="AI34" s="239">
        <f t="shared" si="28"/>
        <v>10.94</v>
      </c>
      <c r="AJ34" s="238">
        <f t="shared" si="29"/>
        <v>11.01</v>
      </c>
      <c r="AK34" s="239">
        <f t="shared" si="30"/>
        <v>11.09</v>
      </c>
      <c r="AL34" s="238">
        <f t="shared" si="31"/>
        <v>11.16</v>
      </c>
      <c r="AM34" s="239">
        <f t="shared" si="32"/>
        <v>11.23</v>
      </c>
      <c r="AN34" s="238">
        <f t="shared" si="33"/>
        <v>11.3</v>
      </c>
      <c r="AO34" s="240">
        <f t="shared" si="34"/>
        <v>11.37</v>
      </c>
      <c r="AP34" s="241">
        <f t="shared" si="35"/>
        <v>11.44</v>
      </c>
      <c r="AQ34" s="239">
        <f t="shared" si="36"/>
        <v>11.51</v>
      </c>
      <c r="AR34" s="238">
        <f t="shared" si="37"/>
        <v>11.59</v>
      </c>
      <c r="AS34" s="239">
        <f t="shared" si="38"/>
        <v>11.66</v>
      </c>
      <c r="AT34" s="238">
        <f t="shared" si="39"/>
        <v>11.73</v>
      </c>
      <c r="AU34" s="239">
        <f t="shared" si="40"/>
        <v>11.8</v>
      </c>
      <c r="AV34" s="242">
        <f t="shared" si="41"/>
        <v>11.87</v>
      </c>
      <c r="AW34" s="239">
        <f t="shared" si="42"/>
        <v>11.94</v>
      </c>
      <c r="AX34" s="238">
        <f t="shared" si="43"/>
        <v>12.02</v>
      </c>
      <c r="AY34" s="240">
        <f t="shared" si="44"/>
        <v>12.09</v>
      </c>
      <c r="AZ34" s="302">
        <f t="shared" si="45"/>
        <v>12.16</v>
      </c>
      <c r="BA34" s="239">
        <f t="shared" si="46"/>
        <v>12.23</v>
      </c>
      <c r="BB34" s="242">
        <f t="shared" si="47"/>
        <v>12.3</v>
      </c>
      <c r="BC34" s="239">
        <f t="shared" si="48"/>
        <v>12.37</v>
      </c>
      <c r="BD34" s="242">
        <f t="shared" si="50"/>
        <v>12.44</v>
      </c>
      <c r="BE34" s="239">
        <f t="shared" si="51"/>
        <v>12.52</v>
      </c>
      <c r="BF34" s="244"/>
      <c r="BG34" s="301"/>
      <c r="BH34" s="245">
        <v>3300000</v>
      </c>
      <c r="BI34" s="354"/>
      <c r="BJ34" s="257"/>
      <c r="BK34" s="257"/>
      <c r="BL34" s="257"/>
      <c r="BM34" s="257"/>
      <c r="BN34" s="257"/>
      <c r="BO34" s="257"/>
      <c r="BP34" s="257"/>
      <c r="BQ34" s="257"/>
      <c r="BR34" s="257"/>
      <c r="BS34" s="257"/>
      <c r="BT34" s="257"/>
      <c r="BU34" s="257"/>
      <c r="BV34" s="257"/>
      <c r="BW34" s="257"/>
      <c r="BX34" s="257"/>
      <c r="BY34" s="257"/>
      <c r="BZ34" s="257"/>
      <c r="CA34" s="257"/>
      <c r="CB34" s="257"/>
      <c r="CC34" s="257"/>
      <c r="CD34" s="257"/>
      <c r="CE34" s="257"/>
      <c r="CF34" s="257"/>
      <c r="CG34" s="257"/>
      <c r="CH34" s="257"/>
      <c r="CI34" s="257"/>
      <c r="CJ34" s="257"/>
      <c r="CK34" s="257"/>
      <c r="CL34" s="257"/>
      <c r="CM34" s="257"/>
      <c r="CN34" s="257"/>
      <c r="CO34" s="257"/>
      <c r="CP34" s="257"/>
      <c r="CQ34" s="257"/>
      <c r="CR34" s="257"/>
      <c r="CS34" s="257"/>
      <c r="CT34" s="257"/>
      <c r="CU34" s="257"/>
      <c r="CV34" s="257"/>
      <c r="CW34" s="257"/>
      <c r="CX34" s="257"/>
      <c r="CY34" s="257"/>
      <c r="CZ34" s="257"/>
      <c r="DA34" s="257"/>
      <c r="DB34" s="257"/>
      <c r="DC34" s="257"/>
      <c r="DD34" s="257"/>
      <c r="DE34" s="257"/>
      <c r="DF34" s="257"/>
      <c r="DG34" s="257"/>
      <c r="DH34" s="257"/>
      <c r="DI34" s="257"/>
      <c r="DJ34" s="257"/>
      <c r="DK34" s="257"/>
      <c r="DL34" s="257"/>
      <c r="DM34" s="257"/>
      <c r="DN34" s="257"/>
      <c r="DO34" s="257"/>
      <c r="DP34" s="257"/>
      <c r="DQ34" s="257"/>
      <c r="DR34" s="257"/>
      <c r="DS34" s="257"/>
      <c r="DT34" s="257"/>
      <c r="DU34" s="257"/>
      <c r="DV34" s="257"/>
      <c r="DW34" s="257"/>
      <c r="DX34" s="257"/>
      <c r="DY34" s="257"/>
      <c r="DZ34" s="257"/>
      <c r="EA34" s="257"/>
      <c r="EB34" s="257"/>
      <c r="EC34" s="257"/>
      <c r="ED34" s="257"/>
      <c r="EE34" s="257"/>
      <c r="EF34" s="257"/>
      <c r="EG34" s="257"/>
      <c r="EH34" s="257"/>
      <c r="EI34" s="257"/>
      <c r="EJ34" s="257"/>
      <c r="EK34" s="257"/>
      <c r="EL34" s="257"/>
      <c r="EM34" s="257"/>
      <c r="EN34" s="257"/>
      <c r="EO34" s="257"/>
      <c r="EP34" s="257"/>
      <c r="EQ34" s="257"/>
      <c r="ER34" s="257"/>
      <c r="ES34" s="257"/>
      <c r="ET34" s="257"/>
      <c r="EU34" s="257"/>
      <c r="EV34" s="257"/>
      <c r="EW34" s="257"/>
      <c r="EX34" s="257"/>
      <c r="EY34" s="257"/>
      <c r="EZ34" s="257"/>
      <c r="FA34" s="257"/>
      <c r="FB34" s="257"/>
      <c r="FC34" s="257"/>
      <c r="FD34" s="257"/>
      <c r="FE34" s="257"/>
      <c r="FF34" s="257"/>
      <c r="FG34" s="257"/>
      <c r="FH34" s="257"/>
      <c r="FI34" s="257"/>
      <c r="FJ34" s="257"/>
      <c r="FK34" s="257"/>
      <c r="FL34" s="257"/>
      <c r="FM34" s="257"/>
      <c r="FN34" s="257"/>
      <c r="FO34" s="257"/>
      <c r="FP34" s="257"/>
      <c r="FQ34" s="257"/>
      <c r="FR34" s="257"/>
      <c r="FS34" s="257"/>
      <c r="FT34" s="257"/>
      <c r="FU34" s="257"/>
      <c r="FV34" s="257"/>
      <c r="FW34" s="257"/>
      <c r="FX34" s="257"/>
      <c r="FY34" s="257"/>
      <c r="FZ34" s="257"/>
      <c r="GA34" s="257"/>
      <c r="GB34" s="257"/>
      <c r="GC34" s="257"/>
      <c r="GD34" s="257"/>
      <c r="GE34" s="257"/>
      <c r="GF34" s="257"/>
      <c r="GG34" s="257"/>
      <c r="GH34" s="257"/>
      <c r="GI34" s="257"/>
      <c r="GJ34" s="257"/>
      <c r="GK34" s="257"/>
      <c r="GL34" s="257"/>
      <c r="GM34" s="257"/>
      <c r="GN34" s="257"/>
      <c r="GO34" s="257"/>
      <c r="GP34" s="257"/>
      <c r="GQ34" s="257"/>
      <c r="GR34" s="257"/>
      <c r="GS34" s="257"/>
      <c r="GT34" s="257"/>
      <c r="GU34" s="257"/>
      <c r="GV34" s="257"/>
      <c r="GW34" s="257"/>
      <c r="GX34" s="257"/>
      <c r="GY34" s="257"/>
      <c r="GZ34" s="257"/>
      <c r="HA34" s="257"/>
      <c r="HB34" s="257"/>
      <c r="HC34" s="257"/>
      <c r="HD34" s="257"/>
      <c r="HE34" s="257"/>
      <c r="HF34" s="257"/>
      <c r="HG34" s="257"/>
      <c r="HH34" s="257"/>
      <c r="HI34" s="257"/>
      <c r="HJ34" s="257"/>
      <c r="HK34" s="257"/>
      <c r="HL34" s="257"/>
      <c r="HM34" s="257"/>
      <c r="HN34" s="257"/>
      <c r="HO34" s="257"/>
      <c r="HP34" s="257"/>
      <c r="HQ34" s="257"/>
      <c r="HR34" s="257"/>
      <c r="HS34" s="257"/>
      <c r="HT34" s="257"/>
      <c r="HU34" s="257"/>
      <c r="HV34" s="257"/>
      <c r="HW34" s="257"/>
      <c r="HX34" s="257"/>
      <c r="HY34" s="257"/>
      <c r="HZ34" s="257"/>
      <c r="IA34" s="257"/>
      <c r="IB34" s="257"/>
      <c r="IC34" s="257"/>
      <c r="ID34" s="257"/>
      <c r="IE34" s="257"/>
      <c r="IF34" s="257"/>
      <c r="IG34" s="257"/>
      <c r="IH34" s="257"/>
      <c r="II34" s="257"/>
      <c r="IJ34" s="257"/>
      <c r="IK34" s="257"/>
      <c r="IL34" s="257"/>
      <c r="IM34" s="257"/>
      <c r="IN34" s="257"/>
      <c r="IO34" s="257"/>
      <c r="IP34" s="257"/>
      <c r="IQ34" s="257"/>
      <c r="IR34" s="257"/>
      <c r="IS34" s="257"/>
      <c r="IT34" s="257"/>
      <c r="IU34" s="257"/>
      <c r="IV34" s="257"/>
    </row>
    <row r="35" spans="1:256" ht="15" x14ac:dyDescent="0.25">
      <c r="A35" s="214">
        <v>46</v>
      </c>
      <c r="B35" s="215">
        <f t="shared" si="49"/>
        <v>1.248</v>
      </c>
      <c r="C35" s="215">
        <v>8.0000000000000002E-3</v>
      </c>
      <c r="D35" s="203"/>
      <c r="E35" s="354"/>
      <c r="F35" s="236">
        <v>3400000</v>
      </c>
      <c r="G35" s="237">
        <f t="shared" si="0"/>
        <v>8.9</v>
      </c>
      <c r="H35" s="238">
        <f t="shared" si="1"/>
        <v>8.9700000000000006</v>
      </c>
      <c r="I35" s="239">
        <f t="shared" si="2"/>
        <v>9.11</v>
      </c>
      <c r="J35" s="238">
        <f t="shared" si="3"/>
        <v>9.11</v>
      </c>
      <c r="K35" s="240">
        <f t="shared" si="4"/>
        <v>9.18</v>
      </c>
      <c r="L35" s="241">
        <f t="shared" si="5"/>
        <v>9.26</v>
      </c>
      <c r="M35" s="239">
        <f t="shared" si="6"/>
        <v>9.33</v>
      </c>
      <c r="N35" s="238">
        <f t="shared" si="7"/>
        <v>9.4</v>
      </c>
      <c r="O35" s="239">
        <f t="shared" si="8"/>
        <v>9.5399999999999991</v>
      </c>
      <c r="P35" s="238">
        <f t="shared" si="9"/>
        <v>9.5399999999999991</v>
      </c>
      <c r="Q35" s="239">
        <f t="shared" si="10"/>
        <v>9.61</v>
      </c>
      <c r="R35" s="238">
        <f t="shared" si="11"/>
        <v>9.68</v>
      </c>
      <c r="S35" s="239">
        <f t="shared" si="12"/>
        <v>9.75</v>
      </c>
      <c r="T35" s="238">
        <f t="shared" si="13"/>
        <v>9.83</v>
      </c>
      <c r="U35" s="240">
        <f t="shared" si="14"/>
        <v>9.9</v>
      </c>
      <c r="V35" s="241">
        <f t="shared" si="15"/>
        <v>9.9700000000000006</v>
      </c>
      <c r="W35" s="239">
        <f t="shared" si="16"/>
        <v>10.039999999999999</v>
      </c>
      <c r="X35" s="238">
        <f t="shared" si="17"/>
        <v>10.11</v>
      </c>
      <c r="Y35" s="239">
        <f t="shared" si="18"/>
        <v>10.18</v>
      </c>
      <c r="Z35" s="238">
        <f t="shared" si="19"/>
        <v>10.25</v>
      </c>
      <c r="AA35" s="239">
        <f t="shared" si="20"/>
        <v>10.32</v>
      </c>
      <c r="AB35" s="238">
        <f t="shared" si="21"/>
        <v>10.4</v>
      </c>
      <c r="AC35" s="239">
        <f t="shared" si="22"/>
        <v>10.47</v>
      </c>
      <c r="AD35" s="238">
        <f t="shared" si="23"/>
        <v>10.54</v>
      </c>
      <c r="AE35" s="240">
        <f t="shared" si="24"/>
        <v>10.61</v>
      </c>
      <c r="AF35" s="241">
        <f t="shared" si="25"/>
        <v>10.68</v>
      </c>
      <c r="AG35" s="239">
        <f t="shared" si="26"/>
        <v>10.75</v>
      </c>
      <c r="AH35" s="238">
        <f t="shared" si="27"/>
        <v>10.82</v>
      </c>
      <c r="AI35" s="239">
        <f t="shared" si="28"/>
        <v>10.89</v>
      </c>
      <c r="AJ35" s="238">
        <f t="shared" si="29"/>
        <v>10.96</v>
      </c>
      <c r="AK35" s="239">
        <f t="shared" si="30"/>
        <v>11.04</v>
      </c>
      <c r="AL35" s="238">
        <f t="shared" si="31"/>
        <v>11.11</v>
      </c>
      <c r="AM35" s="239">
        <f t="shared" si="32"/>
        <v>11.18</v>
      </c>
      <c r="AN35" s="238">
        <f t="shared" si="33"/>
        <v>11.25</v>
      </c>
      <c r="AO35" s="240">
        <f t="shared" si="34"/>
        <v>11.32</v>
      </c>
      <c r="AP35" s="241">
        <f t="shared" si="35"/>
        <v>11.39</v>
      </c>
      <c r="AQ35" s="239">
        <f t="shared" si="36"/>
        <v>11.46</v>
      </c>
      <c r="AR35" s="238">
        <f t="shared" si="37"/>
        <v>11.53</v>
      </c>
      <c r="AS35" s="239">
        <f t="shared" si="38"/>
        <v>11.61</v>
      </c>
      <c r="AT35" s="238">
        <f t="shared" si="39"/>
        <v>11.68</v>
      </c>
      <c r="AU35" s="239">
        <f t="shared" si="40"/>
        <v>11.75</v>
      </c>
      <c r="AV35" s="242">
        <f t="shared" si="41"/>
        <v>11.82</v>
      </c>
      <c r="AW35" s="239">
        <f t="shared" si="42"/>
        <v>11.89</v>
      </c>
      <c r="AX35" s="238">
        <f t="shared" si="43"/>
        <v>11.96</v>
      </c>
      <c r="AY35" s="240">
        <f t="shared" si="44"/>
        <v>12.03</v>
      </c>
      <c r="AZ35" s="302">
        <f t="shared" si="45"/>
        <v>12.1</v>
      </c>
      <c r="BA35" s="239">
        <f t="shared" si="46"/>
        <v>12.18</v>
      </c>
      <c r="BB35" s="242">
        <f t="shared" si="47"/>
        <v>12.25</v>
      </c>
      <c r="BC35" s="239">
        <f t="shared" si="48"/>
        <v>12.32</v>
      </c>
      <c r="BD35" s="242">
        <f t="shared" si="50"/>
        <v>12.39</v>
      </c>
      <c r="BE35" s="239">
        <f t="shared" si="51"/>
        <v>12.46</v>
      </c>
      <c r="BF35" s="244"/>
      <c r="BG35" s="301"/>
      <c r="BH35" s="236">
        <v>3400000</v>
      </c>
      <c r="BI35" s="354"/>
      <c r="BJ35" s="257"/>
      <c r="BK35" s="257"/>
      <c r="BL35" s="257"/>
      <c r="BM35" s="257"/>
      <c r="BN35" s="257"/>
      <c r="BO35" s="257"/>
      <c r="BP35" s="257"/>
      <c r="BQ35" s="257"/>
      <c r="BR35" s="257"/>
      <c r="BS35" s="257"/>
      <c r="BT35" s="257"/>
      <c r="BU35" s="257"/>
      <c r="BV35" s="257"/>
      <c r="BW35" s="257"/>
      <c r="BX35" s="257"/>
      <c r="BY35" s="257"/>
      <c r="BZ35" s="257"/>
      <c r="CA35" s="257"/>
      <c r="CB35" s="257"/>
      <c r="CC35" s="257"/>
      <c r="CD35" s="257"/>
      <c r="CE35" s="257"/>
      <c r="CF35" s="257"/>
      <c r="CG35" s="257"/>
      <c r="CH35" s="257"/>
      <c r="CI35" s="257"/>
      <c r="CJ35" s="257"/>
      <c r="CK35" s="257"/>
      <c r="CL35" s="257"/>
      <c r="CM35" s="257"/>
      <c r="CN35" s="257"/>
      <c r="CO35" s="257"/>
      <c r="CP35" s="257"/>
      <c r="CQ35" s="257"/>
      <c r="CR35" s="257"/>
      <c r="CS35" s="257"/>
      <c r="CT35" s="257"/>
      <c r="CU35" s="257"/>
      <c r="CV35" s="257"/>
      <c r="CW35" s="257"/>
      <c r="CX35" s="257"/>
      <c r="CY35" s="257"/>
      <c r="CZ35" s="257"/>
      <c r="DA35" s="257"/>
      <c r="DB35" s="257"/>
      <c r="DC35" s="257"/>
      <c r="DD35" s="257"/>
      <c r="DE35" s="257"/>
      <c r="DF35" s="257"/>
      <c r="DG35" s="257"/>
      <c r="DH35" s="257"/>
      <c r="DI35" s="257"/>
      <c r="DJ35" s="257"/>
      <c r="DK35" s="257"/>
      <c r="DL35" s="257"/>
      <c r="DM35" s="257"/>
      <c r="DN35" s="257"/>
      <c r="DO35" s="257"/>
      <c r="DP35" s="257"/>
      <c r="DQ35" s="257"/>
      <c r="DR35" s="257"/>
      <c r="DS35" s="257"/>
      <c r="DT35" s="257"/>
      <c r="DU35" s="257"/>
      <c r="DV35" s="257"/>
      <c r="DW35" s="257"/>
      <c r="DX35" s="257"/>
      <c r="DY35" s="257"/>
      <c r="DZ35" s="257"/>
      <c r="EA35" s="257"/>
      <c r="EB35" s="257"/>
      <c r="EC35" s="257"/>
      <c r="ED35" s="257"/>
      <c r="EE35" s="257"/>
      <c r="EF35" s="257"/>
      <c r="EG35" s="257"/>
      <c r="EH35" s="257"/>
      <c r="EI35" s="257"/>
      <c r="EJ35" s="257"/>
      <c r="EK35" s="257"/>
      <c r="EL35" s="257"/>
      <c r="EM35" s="257"/>
      <c r="EN35" s="257"/>
      <c r="EO35" s="257"/>
      <c r="EP35" s="257"/>
      <c r="EQ35" s="257"/>
      <c r="ER35" s="257"/>
      <c r="ES35" s="257"/>
      <c r="ET35" s="257"/>
      <c r="EU35" s="257"/>
      <c r="EV35" s="257"/>
      <c r="EW35" s="257"/>
      <c r="EX35" s="257"/>
      <c r="EY35" s="257"/>
      <c r="EZ35" s="257"/>
      <c r="FA35" s="257"/>
      <c r="FB35" s="257"/>
      <c r="FC35" s="257"/>
      <c r="FD35" s="257"/>
      <c r="FE35" s="257"/>
      <c r="FF35" s="257"/>
      <c r="FG35" s="257"/>
      <c r="FH35" s="257"/>
      <c r="FI35" s="257"/>
      <c r="FJ35" s="257"/>
      <c r="FK35" s="257"/>
      <c r="FL35" s="257"/>
      <c r="FM35" s="257"/>
      <c r="FN35" s="257"/>
      <c r="FO35" s="257"/>
      <c r="FP35" s="257"/>
      <c r="FQ35" s="257"/>
      <c r="FR35" s="257"/>
      <c r="FS35" s="257"/>
      <c r="FT35" s="257"/>
      <c r="FU35" s="257"/>
      <c r="FV35" s="257"/>
      <c r="FW35" s="257"/>
      <c r="FX35" s="257"/>
      <c r="FY35" s="257"/>
      <c r="FZ35" s="257"/>
      <c r="GA35" s="257"/>
      <c r="GB35" s="257"/>
      <c r="GC35" s="257"/>
      <c r="GD35" s="257"/>
      <c r="GE35" s="257"/>
      <c r="GF35" s="257"/>
      <c r="GG35" s="257"/>
      <c r="GH35" s="257"/>
      <c r="GI35" s="257"/>
      <c r="GJ35" s="257"/>
      <c r="GK35" s="257"/>
      <c r="GL35" s="257"/>
      <c r="GM35" s="257"/>
      <c r="GN35" s="257"/>
      <c r="GO35" s="257"/>
      <c r="GP35" s="257"/>
      <c r="GQ35" s="257"/>
      <c r="GR35" s="257"/>
      <c r="GS35" s="257"/>
      <c r="GT35" s="257"/>
      <c r="GU35" s="257"/>
      <c r="GV35" s="257"/>
      <c r="GW35" s="257"/>
      <c r="GX35" s="257"/>
      <c r="GY35" s="257"/>
      <c r="GZ35" s="257"/>
      <c r="HA35" s="257"/>
      <c r="HB35" s="257"/>
      <c r="HC35" s="257"/>
      <c r="HD35" s="257"/>
      <c r="HE35" s="257"/>
      <c r="HF35" s="257"/>
      <c r="HG35" s="257"/>
      <c r="HH35" s="257"/>
      <c r="HI35" s="257"/>
      <c r="HJ35" s="257"/>
      <c r="HK35" s="257"/>
      <c r="HL35" s="257"/>
      <c r="HM35" s="257"/>
      <c r="HN35" s="257"/>
      <c r="HO35" s="257"/>
      <c r="HP35" s="257"/>
      <c r="HQ35" s="257"/>
      <c r="HR35" s="257"/>
      <c r="HS35" s="257"/>
      <c r="HT35" s="257"/>
      <c r="HU35" s="257"/>
      <c r="HV35" s="257"/>
      <c r="HW35" s="257"/>
      <c r="HX35" s="257"/>
      <c r="HY35" s="257"/>
      <c r="HZ35" s="257"/>
      <c r="IA35" s="257"/>
      <c r="IB35" s="257"/>
      <c r="IC35" s="257"/>
      <c r="ID35" s="257"/>
      <c r="IE35" s="257"/>
      <c r="IF35" s="257"/>
      <c r="IG35" s="257"/>
      <c r="IH35" s="257"/>
      <c r="II35" s="257"/>
      <c r="IJ35" s="257"/>
      <c r="IK35" s="257"/>
      <c r="IL35" s="257"/>
      <c r="IM35" s="257"/>
      <c r="IN35" s="257"/>
      <c r="IO35" s="257"/>
      <c r="IP35" s="257"/>
      <c r="IQ35" s="257"/>
      <c r="IR35" s="257"/>
      <c r="IS35" s="257"/>
      <c r="IT35" s="257"/>
      <c r="IU35" s="257"/>
      <c r="IV35" s="257"/>
    </row>
    <row r="36" spans="1:256" ht="15" x14ac:dyDescent="0.25">
      <c r="A36" s="200">
        <v>47</v>
      </c>
      <c r="B36" s="201">
        <f t="shared" si="49"/>
        <v>1.256</v>
      </c>
      <c r="C36" s="202">
        <v>8.0000000000000002E-3</v>
      </c>
      <c r="D36" s="203"/>
      <c r="E36" s="354"/>
      <c r="F36" s="245">
        <v>3500000</v>
      </c>
      <c r="G36" s="237">
        <f t="shared" si="0"/>
        <v>8.86</v>
      </c>
      <c r="H36" s="238">
        <f t="shared" si="1"/>
        <v>8.93</v>
      </c>
      <c r="I36" s="239">
        <f t="shared" si="2"/>
        <v>9.07</v>
      </c>
      <c r="J36" s="238">
        <f t="shared" si="3"/>
        <v>9.07</v>
      </c>
      <c r="K36" s="240">
        <f t="shared" si="4"/>
        <v>9.14</v>
      </c>
      <c r="L36" s="241">
        <f t="shared" si="5"/>
        <v>9.2100000000000009</v>
      </c>
      <c r="M36" s="239">
        <f t="shared" si="6"/>
        <v>9.2899999999999991</v>
      </c>
      <c r="N36" s="238">
        <f t="shared" si="7"/>
        <v>9.36</v>
      </c>
      <c r="O36" s="239">
        <f t="shared" si="8"/>
        <v>9.5</v>
      </c>
      <c r="P36" s="238">
        <f t="shared" si="9"/>
        <v>9.5</v>
      </c>
      <c r="Q36" s="239">
        <f t="shared" si="10"/>
        <v>9.57</v>
      </c>
      <c r="R36" s="238">
        <f t="shared" si="11"/>
        <v>9.64</v>
      </c>
      <c r="S36" s="239">
        <f t="shared" si="12"/>
        <v>9.7100000000000009</v>
      </c>
      <c r="T36" s="238">
        <f t="shared" si="13"/>
        <v>9.7799999999999994</v>
      </c>
      <c r="U36" s="240">
        <f t="shared" si="14"/>
        <v>9.85</v>
      </c>
      <c r="V36" s="241">
        <f t="shared" si="15"/>
        <v>9.92</v>
      </c>
      <c r="W36" s="239">
        <f t="shared" si="16"/>
        <v>9.99</v>
      </c>
      <c r="X36" s="238">
        <f t="shared" si="17"/>
        <v>10.06</v>
      </c>
      <c r="Y36" s="239">
        <f t="shared" si="18"/>
        <v>10.14</v>
      </c>
      <c r="Z36" s="238">
        <f t="shared" si="19"/>
        <v>10.210000000000001</v>
      </c>
      <c r="AA36" s="239">
        <f t="shared" si="20"/>
        <v>10.28</v>
      </c>
      <c r="AB36" s="238">
        <f t="shared" si="21"/>
        <v>10.35</v>
      </c>
      <c r="AC36" s="239">
        <f t="shared" si="22"/>
        <v>10.42</v>
      </c>
      <c r="AD36" s="238">
        <f t="shared" si="23"/>
        <v>10.49</v>
      </c>
      <c r="AE36" s="240">
        <f t="shared" si="24"/>
        <v>10.56</v>
      </c>
      <c r="AF36" s="241">
        <f t="shared" si="25"/>
        <v>10.63</v>
      </c>
      <c r="AG36" s="239">
        <f t="shared" si="26"/>
        <v>10.7</v>
      </c>
      <c r="AH36" s="238">
        <f t="shared" si="27"/>
        <v>10.77</v>
      </c>
      <c r="AI36" s="239">
        <f t="shared" si="28"/>
        <v>10.84</v>
      </c>
      <c r="AJ36" s="238">
        <f t="shared" si="29"/>
        <v>10.92</v>
      </c>
      <c r="AK36" s="239">
        <f t="shared" si="30"/>
        <v>10.99</v>
      </c>
      <c r="AL36" s="238">
        <f t="shared" si="31"/>
        <v>11.06</v>
      </c>
      <c r="AM36" s="239">
        <f t="shared" si="32"/>
        <v>11.13</v>
      </c>
      <c r="AN36" s="238">
        <f t="shared" si="33"/>
        <v>11.2</v>
      </c>
      <c r="AO36" s="240">
        <f t="shared" si="34"/>
        <v>11.27</v>
      </c>
      <c r="AP36" s="241">
        <f t="shared" si="35"/>
        <v>11.34</v>
      </c>
      <c r="AQ36" s="239">
        <f t="shared" si="36"/>
        <v>11.41</v>
      </c>
      <c r="AR36" s="238">
        <f t="shared" si="37"/>
        <v>11.48</v>
      </c>
      <c r="AS36" s="239">
        <f t="shared" si="38"/>
        <v>11.55</v>
      </c>
      <c r="AT36" s="238">
        <f t="shared" si="39"/>
        <v>11.62</v>
      </c>
      <c r="AU36" s="239">
        <f t="shared" si="40"/>
        <v>11.7</v>
      </c>
      <c r="AV36" s="242">
        <f t="shared" si="41"/>
        <v>11.77</v>
      </c>
      <c r="AW36" s="239">
        <f t="shared" si="42"/>
        <v>11.84</v>
      </c>
      <c r="AX36" s="238">
        <f t="shared" si="43"/>
        <v>11.91</v>
      </c>
      <c r="AY36" s="240">
        <f t="shared" si="44"/>
        <v>11.98</v>
      </c>
      <c r="AZ36" s="302">
        <f t="shared" si="45"/>
        <v>12.05</v>
      </c>
      <c r="BA36" s="239">
        <f t="shared" si="46"/>
        <v>12.12</v>
      </c>
      <c r="BB36" s="242">
        <f t="shared" si="47"/>
        <v>12.19</v>
      </c>
      <c r="BC36" s="239">
        <f t="shared" si="48"/>
        <v>12.26</v>
      </c>
      <c r="BD36" s="242">
        <f t="shared" si="50"/>
        <v>12.33</v>
      </c>
      <c r="BE36" s="239">
        <f t="shared" si="51"/>
        <v>12.4</v>
      </c>
      <c r="BF36" s="244"/>
      <c r="BG36" s="301"/>
      <c r="BH36" s="245">
        <v>3500000</v>
      </c>
      <c r="BI36" s="354"/>
      <c r="BJ36" s="257"/>
      <c r="BK36" s="257"/>
      <c r="BL36" s="257"/>
      <c r="BM36" s="257"/>
      <c r="BN36" s="257"/>
      <c r="BO36" s="257"/>
      <c r="BP36" s="257"/>
      <c r="BQ36" s="257"/>
      <c r="BR36" s="257"/>
      <c r="BS36" s="257"/>
      <c r="BT36" s="257"/>
      <c r="BU36" s="257"/>
      <c r="BV36" s="257"/>
      <c r="BW36" s="257"/>
      <c r="BX36" s="257"/>
      <c r="BY36" s="257"/>
      <c r="BZ36" s="257"/>
      <c r="CA36" s="257"/>
      <c r="CB36" s="257"/>
      <c r="CC36" s="257"/>
      <c r="CD36" s="257"/>
      <c r="CE36" s="257"/>
      <c r="CF36" s="257"/>
      <c r="CG36" s="257"/>
      <c r="CH36" s="257"/>
      <c r="CI36" s="257"/>
      <c r="CJ36" s="257"/>
      <c r="CK36" s="257"/>
      <c r="CL36" s="257"/>
      <c r="CM36" s="257"/>
      <c r="CN36" s="257"/>
      <c r="CO36" s="257"/>
      <c r="CP36" s="257"/>
      <c r="CQ36" s="257"/>
      <c r="CR36" s="257"/>
      <c r="CS36" s="257"/>
      <c r="CT36" s="257"/>
      <c r="CU36" s="257"/>
      <c r="CV36" s="257"/>
      <c r="CW36" s="257"/>
      <c r="CX36" s="257"/>
      <c r="CY36" s="257"/>
      <c r="CZ36" s="257"/>
      <c r="DA36" s="257"/>
      <c r="DB36" s="257"/>
      <c r="DC36" s="257"/>
      <c r="DD36" s="257"/>
      <c r="DE36" s="257"/>
      <c r="DF36" s="257"/>
      <c r="DG36" s="257"/>
      <c r="DH36" s="257"/>
      <c r="DI36" s="257"/>
      <c r="DJ36" s="257"/>
      <c r="DK36" s="257"/>
      <c r="DL36" s="257"/>
      <c r="DM36" s="257"/>
      <c r="DN36" s="257"/>
      <c r="DO36" s="257"/>
      <c r="DP36" s="257"/>
      <c r="DQ36" s="257"/>
      <c r="DR36" s="257"/>
      <c r="DS36" s="257"/>
      <c r="DT36" s="257"/>
      <c r="DU36" s="257"/>
      <c r="DV36" s="257"/>
      <c r="DW36" s="257"/>
      <c r="DX36" s="257"/>
      <c r="DY36" s="257"/>
      <c r="DZ36" s="257"/>
      <c r="EA36" s="257"/>
      <c r="EB36" s="257"/>
      <c r="EC36" s="257"/>
      <c r="ED36" s="257"/>
      <c r="EE36" s="257"/>
      <c r="EF36" s="257"/>
      <c r="EG36" s="257"/>
      <c r="EH36" s="257"/>
      <c r="EI36" s="257"/>
      <c r="EJ36" s="257"/>
      <c r="EK36" s="257"/>
      <c r="EL36" s="257"/>
      <c r="EM36" s="257"/>
      <c r="EN36" s="257"/>
      <c r="EO36" s="257"/>
      <c r="EP36" s="257"/>
      <c r="EQ36" s="257"/>
      <c r="ER36" s="257"/>
      <c r="ES36" s="257"/>
      <c r="ET36" s="257"/>
      <c r="EU36" s="257"/>
      <c r="EV36" s="257"/>
      <c r="EW36" s="257"/>
      <c r="EX36" s="257"/>
      <c r="EY36" s="257"/>
      <c r="EZ36" s="257"/>
      <c r="FA36" s="257"/>
      <c r="FB36" s="257"/>
      <c r="FC36" s="257"/>
      <c r="FD36" s="257"/>
      <c r="FE36" s="257"/>
      <c r="FF36" s="257"/>
      <c r="FG36" s="257"/>
      <c r="FH36" s="257"/>
      <c r="FI36" s="257"/>
      <c r="FJ36" s="257"/>
      <c r="FK36" s="257"/>
      <c r="FL36" s="257"/>
      <c r="FM36" s="257"/>
      <c r="FN36" s="257"/>
      <c r="FO36" s="257"/>
      <c r="FP36" s="257"/>
      <c r="FQ36" s="257"/>
      <c r="FR36" s="257"/>
      <c r="FS36" s="257"/>
      <c r="FT36" s="257"/>
      <c r="FU36" s="257"/>
      <c r="FV36" s="257"/>
      <c r="FW36" s="257"/>
      <c r="FX36" s="257"/>
      <c r="FY36" s="257"/>
      <c r="FZ36" s="257"/>
      <c r="GA36" s="257"/>
      <c r="GB36" s="257"/>
      <c r="GC36" s="257"/>
      <c r="GD36" s="257"/>
      <c r="GE36" s="257"/>
      <c r="GF36" s="257"/>
      <c r="GG36" s="257"/>
      <c r="GH36" s="257"/>
      <c r="GI36" s="257"/>
      <c r="GJ36" s="257"/>
      <c r="GK36" s="257"/>
      <c r="GL36" s="257"/>
      <c r="GM36" s="257"/>
      <c r="GN36" s="257"/>
      <c r="GO36" s="257"/>
      <c r="GP36" s="257"/>
      <c r="GQ36" s="257"/>
      <c r="GR36" s="257"/>
      <c r="GS36" s="257"/>
      <c r="GT36" s="257"/>
      <c r="GU36" s="257"/>
      <c r="GV36" s="257"/>
      <c r="GW36" s="257"/>
      <c r="GX36" s="257"/>
      <c r="GY36" s="257"/>
      <c r="GZ36" s="257"/>
      <c r="HA36" s="257"/>
      <c r="HB36" s="257"/>
      <c r="HC36" s="257"/>
      <c r="HD36" s="257"/>
      <c r="HE36" s="257"/>
      <c r="HF36" s="257"/>
      <c r="HG36" s="257"/>
      <c r="HH36" s="257"/>
      <c r="HI36" s="257"/>
      <c r="HJ36" s="257"/>
      <c r="HK36" s="257"/>
      <c r="HL36" s="257"/>
      <c r="HM36" s="257"/>
      <c r="HN36" s="257"/>
      <c r="HO36" s="257"/>
      <c r="HP36" s="257"/>
      <c r="HQ36" s="257"/>
      <c r="HR36" s="257"/>
      <c r="HS36" s="257"/>
      <c r="HT36" s="257"/>
      <c r="HU36" s="257"/>
      <c r="HV36" s="257"/>
      <c r="HW36" s="257"/>
      <c r="HX36" s="257"/>
      <c r="HY36" s="257"/>
      <c r="HZ36" s="257"/>
      <c r="IA36" s="257"/>
      <c r="IB36" s="257"/>
      <c r="IC36" s="257"/>
      <c r="ID36" s="257"/>
      <c r="IE36" s="257"/>
      <c r="IF36" s="257"/>
      <c r="IG36" s="257"/>
      <c r="IH36" s="257"/>
      <c r="II36" s="257"/>
      <c r="IJ36" s="257"/>
      <c r="IK36" s="257"/>
      <c r="IL36" s="257"/>
      <c r="IM36" s="257"/>
      <c r="IN36" s="257"/>
      <c r="IO36" s="257"/>
      <c r="IP36" s="257"/>
      <c r="IQ36" s="257"/>
      <c r="IR36" s="257"/>
      <c r="IS36" s="257"/>
      <c r="IT36" s="257"/>
      <c r="IU36" s="257"/>
      <c r="IV36" s="257"/>
    </row>
    <row r="37" spans="1:256" ht="15" x14ac:dyDescent="0.25">
      <c r="A37" s="214">
        <v>48</v>
      </c>
      <c r="B37" s="215">
        <f t="shared" si="49"/>
        <v>1.264</v>
      </c>
      <c r="C37" s="215">
        <v>8.0000000000000002E-3</v>
      </c>
      <c r="D37" s="203"/>
      <c r="E37" s="354"/>
      <c r="F37" s="236">
        <v>3600000</v>
      </c>
      <c r="G37" s="237">
        <f t="shared" si="0"/>
        <v>8.83</v>
      </c>
      <c r="H37" s="238">
        <f t="shared" si="1"/>
        <v>8.9</v>
      </c>
      <c r="I37" s="239">
        <f t="shared" si="2"/>
        <v>9.0399999999999991</v>
      </c>
      <c r="J37" s="238">
        <f t="shared" si="3"/>
        <v>9.0399999999999991</v>
      </c>
      <c r="K37" s="240">
        <f t="shared" si="4"/>
        <v>9.11</v>
      </c>
      <c r="L37" s="241">
        <f t="shared" si="5"/>
        <v>9.18</v>
      </c>
      <c r="M37" s="239">
        <f t="shared" si="6"/>
        <v>9.25</v>
      </c>
      <c r="N37" s="238">
        <f t="shared" si="7"/>
        <v>9.32</v>
      </c>
      <c r="O37" s="239">
        <f t="shared" si="8"/>
        <v>9.4700000000000006</v>
      </c>
      <c r="P37" s="238">
        <f t="shared" si="9"/>
        <v>9.4700000000000006</v>
      </c>
      <c r="Q37" s="239">
        <f t="shared" si="10"/>
        <v>9.5399999999999991</v>
      </c>
      <c r="R37" s="238">
        <f t="shared" si="11"/>
        <v>9.61</v>
      </c>
      <c r="S37" s="239">
        <f t="shared" si="12"/>
        <v>9.68</v>
      </c>
      <c r="T37" s="238">
        <f t="shared" si="13"/>
        <v>9.75</v>
      </c>
      <c r="U37" s="240">
        <f t="shared" si="14"/>
        <v>9.82</v>
      </c>
      <c r="V37" s="241">
        <f t="shared" si="15"/>
        <v>9.89</v>
      </c>
      <c r="W37" s="239">
        <f t="shared" si="16"/>
        <v>9.9600000000000009</v>
      </c>
      <c r="X37" s="238">
        <f t="shared" si="17"/>
        <v>10.029999999999999</v>
      </c>
      <c r="Y37" s="239">
        <f t="shared" si="18"/>
        <v>10.1</v>
      </c>
      <c r="Z37" s="238">
        <f t="shared" si="19"/>
        <v>10.17</v>
      </c>
      <c r="AA37" s="239">
        <f t="shared" si="20"/>
        <v>10.24</v>
      </c>
      <c r="AB37" s="238">
        <f t="shared" si="21"/>
        <v>10.31</v>
      </c>
      <c r="AC37" s="239">
        <f t="shared" si="22"/>
        <v>10.38</v>
      </c>
      <c r="AD37" s="238">
        <f t="shared" si="23"/>
        <v>10.45</v>
      </c>
      <c r="AE37" s="240">
        <f t="shared" si="24"/>
        <v>10.53</v>
      </c>
      <c r="AF37" s="241">
        <f t="shared" si="25"/>
        <v>10.6</v>
      </c>
      <c r="AG37" s="239">
        <f t="shared" si="26"/>
        <v>10.67</v>
      </c>
      <c r="AH37" s="238">
        <f t="shared" si="27"/>
        <v>10.74</v>
      </c>
      <c r="AI37" s="239">
        <f t="shared" si="28"/>
        <v>10.81</v>
      </c>
      <c r="AJ37" s="238">
        <f t="shared" si="29"/>
        <v>10.88</v>
      </c>
      <c r="AK37" s="239">
        <f t="shared" si="30"/>
        <v>10.95</v>
      </c>
      <c r="AL37" s="238">
        <f t="shared" si="31"/>
        <v>11.02</v>
      </c>
      <c r="AM37" s="239">
        <f t="shared" si="32"/>
        <v>11.09</v>
      </c>
      <c r="AN37" s="238">
        <f t="shared" si="33"/>
        <v>11.16</v>
      </c>
      <c r="AO37" s="240">
        <f t="shared" si="34"/>
        <v>11.23</v>
      </c>
      <c r="AP37" s="241">
        <f t="shared" si="35"/>
        <v>11.3</v>
      </c>
      <c r="AQ37" s="239">
        <f t="shared" si="36"/>
        <v>11.37</v>
      </c>
      <c r="AR37" s="238">
        <f t="shared" si="37"/>
        <v>11.44</v>
      </c>
      <c r="AS37" s="239">
        <f t="shared" si="38"/>
        <v>11.51</v>
      </c>
      <c r="AT37" s="238">
        <f t="shared" si="39"/>
        <v>11.58</v>
      </c>
      <c r="AU37" s="239">
        <f t="shared" si="40"/>
        <v>11.66</v>
      </c>
      <c r="AV37" s="242">
        <f t="shared" si="41"/>
        <v>11.73</v>
      </c>
      <c r="AW37" s="239">
        <f t="shared" si="42"/>
        <v>11.8</v>
      </c>
      <c r="AX37" s="238">
        <f t="shared" si="43"/>
        <v>11.87</v>
      </c>
      <c r="AY37" s="240">
        <f t="shared" si="44"/>
        <v>11.94</v>
      </c>
      <c r="AZ37" s="302">
        <f t="shared" si="45"/>
        <v>12.01</v>
      </c>
      <c r="BA37" s="239">
        <f t="shared" si="46"/>
        <v>12.08</v>
      </c>
      <c r="BB37" s="242">
        <f t="shared" si="47"/>
        <v>12.15</v>
      </c>
      <c r="BC37" s="239">
        <f t="shared" si="48"/>
        <v>12.22</v>
      </c>
      <c r="BD37" s="242">
        <f t="shared" si="50"/>
        <v>12.29</v>
      </c>
      <c r="BE37" s="239">
        <f t="shared" si="51"/>
        <v>12.36</v>
      </c>
      <c r="BF37" s="244"/>
      <c r="BG37" s="301"/>
      <c r="BH37" s="236">
        <v>3600000</v>
      </c>
      <c r="BI37" s="354"/>
      <c r="BJ37" s="257"/>
      <c r="BK37" s="257"/>
      <c r="BL37" s="257"/>
      <c r="BM37" s="257"/>
      <c r="BN37" s="257"/>
      <c r="BO37" s="257"/>
      <c r="BP37" s="257"/>
      <c r="BQ37" s="257"/>
      <c r="BR37" s="257"/>
      <c r="BS37" s="257"/>
      <c r="BT37" s="257"/>
      <c r="BU37" s="257"/>
      <c r="BV37" s="257"/>
      <c r="BW37" s="257"/>
      <c r="BX37" s="257"/>
      <c r="BY37" s="257"/>
      <c r="BZ37" s="257"/>
      <c r="CA37" s="257"/>
      <c r="CB37" s="257"/>
      <c r="CC37" s="257"/>
      <c r="CD37" s="257"/>
      <c r="CE37" s="257"/>
      <c r="CF37" s="257"/>
      <c r="CG37" s="257"/>
      <c r="CH37" s="257"/>
      <c r="CI37" s="257"/>
      <c r="CJ37" s="257"/>
      <c r="CK37" s="257"/>
      <c r="CL37" s="257"/>
      <c r="CM37" s="257"/>
      <c r="CN37" s="257"/>
      <c r="CO37" s="257"/>
      <c r="CP37" s="257"/>
      <c r="CQ37" s="257"/>
      <c r="CR37" s="257"/>
      <c r="CS37" s="257"/>
      <c r="CT37" s="257"/>
      <c r="CU37" s="257"/>
      <c r="CV37" s="257"/>
      <c r="CW37" s="257"/>
      <c r="CX37" s="257"/>
      <c r="CY37" s="257"/>
      <c r="CZ37" s="257"/>
      <c r="DA37" s="257"/>
      <c r="DB37" s="257"/>
      <c r="DC37" s="257"/>
      <c r="DD37" s="257"/>
      <c r="DE37" s="257"/>
      <c r="DF37" s="257"/>
      <c r="DG37" s="257"/>
      <c r="DH37" s="257"/>
      <c r="DI37" s="257"/>
      <c r="DJ37" s="257"/>
      <c r="DK37" s="257"/>
      <c r="DL37" s="257"/>
      <c r="DM37" s="257"/>
      <c r="DN37" s="257"/>
      <c r="DO37" s="257"/>
      <c r="DP37" s="257"/>
      <c r="DQ37" s="257"/>
      <c r="DR37" s="257"/>
      <c r="DS37" s="257"/>
      <c r="DT37" s="257"/>
      <c r="DU37" s="257"/>
      <c r="DV37" s="257"/>
      <c r="DW37" s="257"/>
      <c r="DX37" s="257"/>
      <c r="DY37" s="257"/>
      <c r="DZ37" s="257"/>
      <c r="EA37" s="257"/>
      <c r="EB37" s="257"/>
      <c r="EC37" s="257"/>
      <c r="ED37" s="257"/>
      <c r="EE37" s="257"/>
      <c r="EF37" s="257"/>
      <c r="EG37" s="257"/>
      <c r="EH37" s="257"/>
      <c r="EI37" s="257"/>
      <c r="EJ37" s="257"/>
      <c r="EK37" s="257"/>
      <c r="EL37" s="257"/>
      <c r="EM37" s="257"/>
      <c r="EN37" s="257"/>
      <c r="EO37" s="257"/>
      <c r="EP37" s="257"/>
      <c r="EQ37" s="257"/>
      <c r="ER37" s="257"/>
      <c r="ES37" s="257"/>
      <c r="ET37" s="257"/>
      <c r="EU37" s="257"/>
      <c r="EV37" s="257"/>
      <c r="EW37" s="257"/>
      <c r="EX37" s="257"/>
      <c r="EY37" s="257"/>
      <c r="EZ37" s="257"/>
      <c r="FA37" s="257"/>
      <c r="FB37" s="257"/>
      <c r="FC37" s="257"/>
      <c r="FD37" s="257"/>
      <c r="FE37" s="257"/>
      <c r="FF37" s="257"/>
      <c r="FG37" s="257"/>
      <c r="FH37" s="257"/>
      <c r="FI37" s="257"/>
      <c r="FJ37" s="257"/>
      <c r="FK37" s="257"/>
      <c r="FL37" s="257"/>
      <c r="FM37" s="257"/>
      <c r="FN37" s="257"/>
      <c r="FO37" s="257"/>
      <c r="FP37" s="257"/>
      <c r="FQ37" s="257"/>
      <c r="FR37" s="257"/>
      <c r="FS37" s="257"/>
      <c r="FT37" s="257"/>
      <c r="FU37" s="257"/>
      <c r="FV37" s="257"/>
      <c r="FW37" s="257"/>
      <c r="FX37" s="257"/>
      <c r="FY37" s="257"/>
      <c r="FZ37" s="257"/>
      <c r="GA37" s="257"/>
      <c r="GB37" s="257"/>
      <c r="GC37" s="257"/>
      <c r="GD37" s="257"/>
      <c r="GE37" s="257"/>
      <c r="GF37" s="257"/>
      <c r="GG37" s="257"/>
      <c r="GH37" s="257"/>
      <c r="GI37" s="257"/>
      <c r="GJ37" s="257"/>
      <c r="GK37" s="257"/>
      <c r="GL37" s="257"/>
      <c r="GM37" s="257"/>
      <c r="GN37" s="257"/>
      <c r="GO37" s="257"/>
      <c r="GP37" s="257"/>
      <c r="GQ37" s="257"/>
      <c r="GR37" s="257"/>
      <c r="GS37" s="257"/>
      <c r="GT37" s="257"/>
      <c r="GU37" s="257"/>
      <c r="GV37" s="257"/>
      <c r="GW37" s="257"/>
      <c r="GX37" s="257"/>
      <c r="GY37" s="257"/>
      <c r="GZ37" s="257"/>
      <c r="HA37" s="257"/>
      <c r="HB37" s="257"/>
      <c r="HC37" s="257"/>
      <c r="HD37" s="257"/>
      <c r="HE37" s="257"/>
      <c r="HF37" s="257"/>
      <c r="HG37" s="257"/>
      <c r="HH37" s="257"/>
      <c r="HI37" s="257"/>
      <c r="HJ37" s="257"/>
      <c r="HK37" s="257"/>
      <c r="HL37" s="257"/>
      <c r="HM37" s="257"/>
      <c r="HN37" s="257"/>
      <c r="HO37" s="257"/>
      <c r="HP37" s="257"/>
      <c r="HQ37" s="257"/>
      <c r="HR37" s="257"/>
      <c r="HS37" s="257"/>
      <c r="HT37" s="257"/>
      <c r="HU37" s="257"/>
      <c r="HV37" s="257"/>
      <c r="HW37" s="257"/>
      <c r="HX37" s="257"/>
      <c r="HY37" s="257"/>
      <c r="HZ37" s="257"/>
      <c r="IA37" s="257"/>
      <c r="IB37" s="257"/>
      <c r="IC37" s="257"/>
      <c r="ID37" s="257"/>
      <c r="IE37" s="257"/>
      <c r="IF37" s="257"/>
      <c r="IG37" s="257"/>
      <c r="IH37" s="257"/>
      <c r="II37" s="257"/>
      <c r="IJ37" s="257"/>
      <c r="IK37" s="257"/>
      <c r="IL37" s="257"/>
      <c r="IM37" s="257"/>
      <c r="IN37" s="257"/>
      <c r="IO37" s="257"/>
      <c r="IP37" s="257"/>
      <c r="IQ37" s="257"/>
      <c r="IR37" s="257"/>
      <c r="IS37" s="257"/>
      <c r="IT37" s="257"/>
      <c r="IU37" s="257"/>
      <c r="IV37" s="257"/>
    </row>
    <row r="38" spans="1:256" ht="15" x14ac:dyDescent="0.25">
      <c r="A38" s="200">
        <v>49</v>
      </c>
      <c r="B38" s="201">
        <f t="shared" si="49"/>
        <v>1.272</v>
      </c>
      <c r="C38" s="202">
        <v>8.0000000000000002E-3</v>
      </c>
      <c r="D38" s="203"/>
      <c r="E38" s="354"/>
      <c r="F38" s="245">
        <v>3700000</v>
      </c>
      <c r="G38" s="237">
        <f t="shared" si="0"/>
        <v>8.7899999999999991</v>
      </c>
      <c r="H38" s="238">
        <f t="shared" si="1"/>
        <v>8.86</v>
      </c>
      <c r="I38" s="239">
        <f t="shared" si="2"/>
        <v>9</v>
      </c>
      <c r="J38" s="238">
        <f t="shared" si="3"/>
        <v>9</v>
      </c>
      <c r="K38" s="240">
        <f t="shared" si="4"/>
        <v>9.07</v>
      </c>
      <c r="L38" s="241">
        <f t="shared" si="5"/>
        <v>9.14</v>
      </c>
      <c r="M38" s="239">
        <f t="shared" si="6"/>
        <v>9.2100000000000009</v>
      </c>
      <c r="N38" s="238">
        <f t="shared" si="7"/>
        <v>9.2799999999999994</v>
      </c>
      <c r="O38" s="239">
        <f t="shared" si="8"/>
        <v>9.43</v>
      </c>
      <c r="P38" s="238">
        <f t="shared" si="9"/>
        <v>9.42</v>
      </c>
      <c r="Q38" s="239">
        <f t="shared" si="10"/>
        <v>9.49</v>
      </c>
      <c r="R38" s="238">
        <f t="shared" si="11"/>
        <v>9.56</v>
      </c>
      <c r="S38" s="239">
        <f t="shared" si="12"/>
        <v>9.6300000000000008</v>
      </c>
      <c r="T38" s="238">
        <f t="shared" si="13"/>
        <v>9.6999999999999993</v>
      </c>
      <c r="U38" s="240">
        <f t="shared" si="14"/>
        <v>9.77</v>
      </c>
      <c r="V38" s="241">
        <f t="shared" si="15"/>
        <v>9.84</v>
      </c>
      <c r="W38" s="239">
        <f t="shared" si="16"/>
        <v>9.92</v>
      </c>
      <c r="X38" s="238">
        <f t="shared" si="17"/>
        <v>9.99</v>
      </c>
      <c r="Y38" s="239">
        <f t="shared" si="18"/>
        <v>10.06</v>
      </c>
      <c r="Z38" s="238">
        <f t="shared" si="19"/>
        <v>10.130000000000001</v>
      </c>
      <c r="AA38" s="239">
        <f t="shared" si="20"/>
        <v>10.199999999999999</v>
      </c>
      <c r="AB38" s="238">
        <f t="shared" si="21"/>
        <v>10.27</v>
      </c>
      <c r="AC38" s="239">
        <f t="shared" si="22"/>
        <v>10.34</v>
      </c>
      <c r="AD38" s="238">
        <f t="shared" si="23"/>
        <v>10.41</v>
      </c>
      <c r="AE38" s="240">
        <f t="shared" si="24"/>
        <v>10.48</v>
      </c>
      <c r="AF38" s="241">
        <f t="shared" si="25"/>
        <v>10.55</v>
      </c>
      <c r="AG38" s="239">
        <f t="shared" si="26"/>
        <v>10.62</v>
      </c>
      <c r="AH38" s="238">
        <f t="shared" si="27"/>
        <v>10.69</v>
      </c>
      <c r="AI38" s="239">
        <f t="shared" si="28"/>
        <v>10.76</v>
      </c>
      <c r="AJ38" s="238">
        <f t="shared" si="29"/>
        <v>10.83</v>
      </c>
      <c r="AK38" s="239">
        <f t="shared" si="30"/>
        <v>10.9</v>
      </c>
      <c r="AL38" s="238">
        <f t="shared" si="31"/>
        <v>10.97</v>
      </c>
      <c r="AM38" s="239">
        <f t="shared" si="32"/>
        <v>11.04</v>
      </c>
      <c r="AN38" s="238">
        <f t="shared" si="33"/>
        <v>11.11</v>
      </c>
      <c r="AO38" s="240">
        <f t="shared" si="34"/>
        <v>11.18</v>
      </c>
      <c r="AP38" s="241">
        <f t="shared" si="35"/>
        <v>11.25</v>
      </c>
      <c r="AQ38" s="239">
        <f t="shared" si="36"/>
        <v>11.32</v>
      </c>
      <c r="AR38" s="238">
        <f t="shared" si="37"/>
        <v>11.39</v>
      </c>
      <c r="AS38" s="239">
        <f t="shared" si="38"/>
        <v>11.46</v>
      </c>
      <c r="AT38" s="238">
        <f t="shared" si="39"/>
        <v>11.53</v>
      </c>
      <c r="AU38" s="239">
        <f t="shared" si="40"/>
        <v>11.6</v>
      </c>
      <c r="AV38" s="242">
        <f t="shared" si="41"/>
        <v>11.67</v>
      </c>
      <c r="AW38" s="239">
        <f t="shared" si="42"/>
        <v>11.74</v>
      </c>
      <c r="AX38" s="238">
        <f t="shared" si="43"/>
        <v>11.81</v>
      </c>
      <c r="AY38" s="240">
        <f t="shared" si="44"/>
        <v>11.88</v>
      </c>
      <c r="AZ38" s="302">
        <f t="shared" si="45"/>
        <v>11.95</v>
      </c>
      <c r="BA38" s="239">
        <f t="shared" si="46"/>
        <v>12.02</v>
      </c>
      <c r="BB38" s="242">
        <f t="shared" si="47"/>
        <v>12.1</v>
      </c>
      <c r="BC38" s="239">
        <f t="shared" si="48"/>
        <v>12.17</v>
      </c>
      <c r="BD38" s="242">
        <f t="shared" si="50"/>
        <v>12.24</v>
      </c>
      <c r="BE38" s="239">
        <f t="shared" si="51"/>
        <v>12.31</v>
      </c>
      <c r="BF38" s="244"/>
      <c r="BG38" s="301"/>
      <c r="BH38" s="245">
        <v>3700000</v>
      </c>
      <c r="BI38" s="354"/>
      <c r="BJ38" s="257"/>
      <c r="BK38" s="257"/>
      <c r="BL38" s="257"/>
      <c r="BM38" s="257"/>
      <c r="BN38" s="257"/>
      <c r="BO38" s="257"/>
      <c r="BP38" s="257"/>
      <c r="BQ38" s="257"/>
      <c r="BR38" s="257"/>
      <c r="BS38" s="257"/>
      <c r="BT38" s="257"/>
      <c r="BU38" s="257"/>
      <c r="BV38" s="257"/>
      <c r="BW38" s="257"/>
      <c r="BX38" s="257"/>
      <c r="BY38" s="257"/>
      <c r="BZ38" s="257"/>
      <c r="CA38" s="257"/>
      <c r="CB38" s="257"/>
      <c r="CC38" s="257"/>
      <c r="CD38" s="257"/>
      <c r="CE38" s="257"/>
      <c r="CF38" s="257"/>
      <c r="CG38" s="257"/>
      <c r="CH38" s="257"/>
      <c r="CI38" s="257"/>
      <c r="CJ38" s="257"/>
      <c r="CK38" s="257"/>
      <c r="CL38" s="257"/>
      <c r="CM38" s="257"/>
      <c r="CN38" s="257"/>
      <c r="CO38" s="257"/>
      <c r="CP38" s="257"/>
      <c r="CQ38" s="257"/>
      <c r="CR38" s="257"/>
      <c r="CS38" s="257"/>
      <c r="CT38" s="257"/>
      <c r="CU38" s="257"/>
      <c r="CV38" s="257"/>
      <c r="CW38" s="257"/>
      <c r="CX38" s="257"/>
      <c r="CY38" s="257"/>
      <c r="CZ38" s="257"/>
      <c r="DA38" s="257"/>
      <c r="DB38" s="257"/>
      <c r="DC38" s="257"/>
      <c r="DD38" s="257"/>
      <c r="DE38" s="257"/>
      <c r="DF38" s="257"/>
      <c r="DG38" s="257"/>
      <c r="DH38" s="257"/>
      <c r="DI38" s="257"/>
      <c r="DJ38" s="257"/>
      <c r="DK38" s="257"/>
      <c r="DL38" s="257"/>
      <c r="DM38" s="257"/>
      <c r="DN38" s="257"/>
      <c r="DO38" s="257"/>
      <c r="DP38" s="257"/>
      <c r="DQ38" s="257"/>
      <c r="DR38" s="257"/>
      <c r="DS38" s="257"/>
      <c r="DT38" s="257"/>
      <c r="DU38" s="257"/>
      <c r="DV38" s="257"/>
      <c r="DW38" s="257"/>
      <c r="DX38" s="257"/>
      <c r="DY38" s="257"/>
      <c r="DZ38" s="257"/>
      <c r="EA38" s="257"/>
      <c r="EB38" s="257"/>
      <c r="EC38" s="257"/>
      <c r="ED38" s="257"/>
      <c r="EE38" s="257"/>
      <c r="EF38" s="257"/>
      <c r="EG38" s="257"/>
      <c r="EH38" s="257"/>
      <c r="EI38" s="257"/>
      <c r="EJ38" s="257"/>
      <c r="EK38" s="257"/>
      <c r="EL38" s="257"/>
      <c r="EM38" s="257"/>
      <c r="EN38" s="257"/>
      <c r="EO38" s="257"/>
      <c r="EP38" s="257"/>
      <c r="EQ38" s="257"/>
      <c r="ER38" s="257"/>
      <c r="ES38" s="257"/>
      <c r="ET38" s="257"/>
      <c r="EU38" s="257"/>
      <c r="EV38" s="257"/>
      <c r="EW38" s="257"/>
      <c r="EX38" s="257"/>
      <c r="EY38" s="257"/>
      <c r="EZ38" s="257"/>
      <c r="FA38" s="257"/>
      <c r="FB38" s="257"/>
      <c r="FC38" s="257"/>
      <c r="FD38" s="257"/>
      <c r="FE38" s="257"/>
      <c r="FF38" s="257"/>
      <c r="FG38" s="257"/>
      <c r="FH38" s="257"/>
      <c r="FI38" s="257"/>
      <c r="FJ38" s="257"/>
      <c r="FK38" s="257"/>
      <c r="FL38" s="257"/>
      <c r="FM38" s="257"/>
      <c r="FN38" s="257"/>
      <c r="FO38" s="257"/>
      <c r="FP38" s="257"/>
      <c r="FQ38" s="257"/>
      <c r="FR38" s="257"/>
      <c r="FS38" s="257"/>
      <c r="FT38" s="257"/>
      <c r="FU38" s="257"/>
      <c r="FV38" s="257"/>
      <c r="FW38" s="257"/>
      <c r="FX38" s="257"/>
      <c r="FY38" s="257"/>
      <c r="FZ38" s="257"/>
      <c r="GA38" s="257"/>
      <c r="GB38" s="257"/>
      <c r="GC38" s="257"/>
      <c r="GD38" s="257"/>
      <c r="GE38" s="257"/>
      <c r="GF38" s="257"/>
      <c r="GG38" s="257"/>
      <c r="GH38" s="257"/>
      <c r="GI38" s="257"/>
      <c r="GJ38" s="257"/>
      <c r="GK38" s="257"/>
      <c r="GL38" s="257"/>
      <c r="GM38" s="257"/>
      <c r="GN38" s="257"/>
      <c r="GO38" s="257"/>
      <c r="GP38" s="257"/>
      <c r="GQ38" s="257"/>
      <c r="GR38" s="257"/>
      <c r="GS38" s="257"/>
      <c r="GT38" s="257"/>
      <c r="GU38" s="257"/>
      <c r="GV38" s="257"/>
      <c r="GW38" s="257"/>
      <c r="GX38" s="257"/>
      <c r="GY38" s="257"/>
      <c r="GZ38" s="257"/>
      <c r="HA38" s="257"/>
      <c r="HB38" s="257"/>
      <c r="HC38" s="257"/>
      <c r="HD38" s="257"/>
      <c r="HE38" s="257"/>
      <c r="HF38" s="257"/>
      <c r="HG38" s="257"/>
      <c r="HH38" s="257"/>
      <c r="HI38" s="257"/>
      <c r="HJ38" s="257"/>
      <c r="HK38" s="257"/>
      <c r="HL38" s="257"/>
      <c r="HM38" s="257"/>
      <c r="HN38" s="257"/>
      <c r="HO38" s="257"/>
      <c r="HP38" s="257"/>
      <c r="HQ38" s="257"/>
      <c r="HR38" s="257"/>
      <c r="HS38" s="257"/>
      <c r="HT38" s="257"/>
      <c r="HU38" s="257"/>
      <c r="HV38" s="257"/>
      <c r="HW38" s="257"/>
      <c r="HX38" s="257"/>
      <c r="HY38" s="257"/>
      <c r="HZ38" s="257"/>
      <c r="IA38" s="257"/>
      <c r="IB38" s="257"/>
      <c r="IC38" s="257"/>
      <c r="ID38" s="257"/>
      <c r="IE38" s="257"/>
      <c r="IF38" s="257"/>
      <c r="IG38" s="257"/>
      <c r="IH38" s="257"/>
      <c r="II38" s="257"/>
      <c r="IJ38" s="257"/>
      <c r="IK38" s="257"/>
      <c r="IL38" s="257"/>
      <c r="IM38" s="257"/>
      <c r="IN38" s="257"/>
      <c r="IO38" s="257"/>
      <c r="IP38" s="257"/>
      <c r="IQ38" s="257"/>
      <c r="IR38" s="257"/>
      <c r="IS38" s="257"/>
      <c r="IT38" s="257"/>
      <c r="IU38" s="257"/>
      <c r="IV38" s="257"/>
    </row>
    <row r="39" spans="1:256" ht="15" x14ac:dyDescent="0.25">
      <c r="A39" s="214">
        <v>50</v>
      </c>
      <c r="B39" s="215">
        <f t="shared" si="49"/>
        <v>1.28</v>
      </c>
      <c r="C39" s="215">
        <v>8.0000000000000002E-3</v>
      </c>
      <c r="D39" s="203"/>
      <c r="E39" s="354"/>
      <c r="F39" s="236">
        <v>3800000</v>
      </c>
      <c r="G39" s="237">
        <f t="shared" si="0"/>
        <v>8.76</v>
      </c>
      <c r="H39" s="238">
        <f t="shared" si="1"/>
        <v>8.83</v>
      </c>
      <c r="I39" s="239">
        <f t="shared" si="2"/>
        <v>8.9700000000000006</v>
      </c>
      <c r="J39" s="238">
        <f t="shared" si="3"/>
        <v>8.9700000000000006</v>
      </c>
      <c r="K39" s="240">
        <f t="shared" si="4"/>
        <v>9.0399999999999991</v>
      </c>
      <c r="L39" s="241">
        <f t="shared" si="5"/>
        <v>9.11</v>
      </c>
      <c r="M39" s="239">
        <f t="shared" si="6"/>
        <v>9.18</v>
      </c>
      <c r="N39" s="238">
        <f t="shared" si="7"/>
        <v>9.25</v>
      </c>
      <c r="O39" s="239">
        <f t="shared" si="8"/>
        <v>9.4</v>
      </c>
      <c r="P39" s="238">
        <f t="shared" si="9"/>
        <v>9.39</v>
      </c>
      <c r="Q39" s="239">
        <f t="shared" si="10"/>
        <v>9.4600000000000009</v>
      </c>
      <c r="R39" s="238">
        <f t="shared" si="11"/>
        <v>9.5299999999999994</v>
      </c>
      <c r="S39" s="239">
        <f t="shared" si="12"/>
        <v>9.6</v>
      </c>
      <c r="T39" s="238">
        <f t="shared" si="13"/>
        <v>9.67</v>
      </c>
      <c r="U39" s="240">
        <f t="shared" si="14"/>
        <v>9.74</v>
      </c>
      <c r="V39" s="241">
        <f t="shared" si="15"/>
        <v>9.81</v>
      </c>
      <c r="W39" s="239">
        <f t="shared" si="16"/>
        <v>9.8800000000000008</v>
      </c>
      <c r="X39" s="238">
        <f t="shared" si="17"/>
        <v>9.9499999999999993</v>
      </c>
      <c r="Y39" s="239">
        <f t="shared" si="18"/>
        <v>10.02</v>
      </c>
      <c r="Z39" s="238">
        <f t="shared" si="19"/>
        <v>10.09</v>
      </c>
      <c r="AA39" s="239">
        <f t="shared" si="20"/>
        <v>10.16</v>
      </c>
      <c r="AB39" s="238">
        <f t="shared" si="21"/>
        <v>10.23</v>
      </c>
      <c r="AC39" s="239">
        <f t="shared" si="22"/>
        <v>10.3</v>
      </c>
      <c r="AD39" s="238">
        <f t="shared" si="23"/>
        <v>10.37</v>
      </c>
      <c r="AE39" s="240">
        <f t="shared" si="24"/>
        <v>10.44</v>
      </c>
      <c r="AF39" s="241">
        <f t="shared" si="25"/>
        <v>10.51</v>
      </c>
      <c r="AG39" s="239">
        <f t="shared" si="26"/>
        <v>10.58</v>
      </c>
      <c r="AH39" s="238">
        <f t="shared" si="27"/>
        <v>10.65</v>
      </c>
      <c r="AI39" s="239">
        <f t="shared" si="28"/>
        <v>10.72</v>
      </c>
      <c r="AJ39" s="238">
        <f t="shared" si="29"/>
        <v>10.79</v>
      </c>
      <c r="AK39" s="239">
        <f t="shared" si="30"/>
        <v>10.86</v>
      </c>
      <c r="AL39" s="238">
        <f t="shared" si="31"/>
        <v>10.93</v>
      </c>
      <c r="AM39" s="239">
        <f t="shared" si="32"/>
        <v>11</v>
      </c>
      <c r="AN39" s="238">
        <f t="shared" si="33"/>
        <v>11.07</v>
      </c>
      <c r="AO39" s="240">
        <f t="shared" si="34"/>
        <v>11.14</v>
      </c>
      <c r="AP39" s="241">
        <f t="shared" si="35"/>
        <v>11.21</v>
      </c>
      <c r="AQ39" s="239">
        <f t="shared" si="36"/>
        <v>11.28</v>
      </c>
      <c r="AR39" s="238">
        <f t="shared" si="37"/>
        <v>11.35</v>
      </c>
      <c r="AS39" s="239">
        <f t="shared" si="38"/>
        <v>11.42</v>
      </c>
      <c r="AT39" s="238">
        <f t="shared" si="39"/>
        <v>11.49</v>
      </c>
      <c r="AU39" s="239">
        <f t="shared" si="40"/>
        <v>11.56</v>
      </c>
      <c r="AV39" s="242">
        <f t="shared" si="41"/>
        <v>11.63</v>
      </c>
      <c r="AW39" s="239">
        <f t="shared" si="42"/>
        <v>11.7</v>
      </c>
      <c r="AX39" s="238">
        <f t="shared" si="43"/>
        <v>11.77</v>
      </c>
      <c r="AY39" s="240">
        <f t="shared" si="44"/>
        <v>11.84</v>
      </c>
      <c r="AZ39" s="302">
        <f t="shared" si="45"/>
        <v>11.91</v>
      </c>
      <c r="BA39" s="239">
        <f t="shared" si="46"/>
        <v>11.98</v>
      </c>
      <c r="BB39" s="242">
        <f t="shared" si="47"/>
        <v>12.05</v>
      </c>
      <c r="BC39" s="239">
        <f t="shared" si="48"/>
        <v>12.12</v>
      </c>
      <c r="BD39" s="242">
        <f t="shared" si="50"/>
        <v>12.19</v>
      </c>
      <c r="BE39" s="239">
        <f t="shared" si="51"/>
        <v>12.26</v>
      </c>
      <c r="BF39" s="244"/>
      <c r="BG39" s="301"/>
      <c r="BH39" s="236">
        <v>3800000</v>
      </c>
      <c r="BI39" s="354"/>
      <c r="BJ39" s="257"/>
      <c r="BK39" s="257"/>
      <c r="BL39" s="257"/>
      <c r="BM39" s="257"/>
      <c r="BN39" s="257"/>
      <c r="BO39" s="257"/>
      <c r="BP39" s="257"/>
      <c r="BQ39" s="257"/>
      <c r="BR39" s="257"/>
      <c r="BS39" s="257"/>
      <c r="BT39" s="257"/>
      <c r="BU39" s="257"/>
      <c r="BV39" s="257"/>
      <c r="BW39" s="257"/>
      <c r="BX39" s="257"/>
      <c r="BY39" s="257"/>
      <c r="BZ39" s="257"/>
      <c r="CA39" s="257"/>
      <c r="CB39" s="257"/>
      <c r="CC39" s="257"/>
      <c r="CD39" s="257"/>
      <c r="CE39" s="257"/>
      <c r="CF39" s="257"/>
      <c r="CG39" s="257"/>
      <c r="CH39" s="257"/>
      <c r="CI39" s="257"/>
      <c r="CJ39" s="257"/>
      <c r="CK39" s="257"/>
      <c r="CL39" s="257"/>
      <c r="CM39" s="257"/>
      <c r="CN39" s="257"/>
      <c r="CO39" s="257"/>
      <c r="CP39" s="257"/>
      <c r="CQ39" s="257"/>
      <c r="CR39" s="257"/>
      <c r="CS39" s="257"/>
      <c r="CT39" s="257"/>
      <c r="CU39" s="257"/>
      <c r="CV39" s="257"/>
      <c r="CW39" s="257"/>
      <c r="CX39" s="257"/>
      <c r="CY39" s="257"/>
      <c r="CZ39" s="257"/>
      <c r="DA39" s="257"/>
      <c r="DB39" s="257"/>
      <c r="DC39" s="257"/>
      <c r="DD39" s="257"/>
      <c r="DE39" s="257"/>
      <c r="DF39" s="257"/>
      <c r="DG39" s="257"/>
      <c r="DH39" s="257"/>
      <c r="DI39" s="257"/>
      <c r="DJ39" s="257"/>
      <c r="DK39" s="257"/>
      <c r="DL39" s="257"/>
      <c r="DM39" s="257"/>
      <c r="DN39" s="257"/>
      <c r="DO39" s="257"/>
      <c r="DP39" s="257"/>
      <c r="DQ39" s="257"/>
      <c r="DR39" s="257"/>
      <c r="DS39" s="257"/>
      <c r="DT39" s="257"/>
      <c r="DU39" s="257"/>
      <c r="DV39" s="257"/>
      <c r="DW39" s="257"/>
      <c r="DX39" s="257"/>
      <c r="DY39" s="257"/>
      <c r="DZ39" s="257"/>
      <c r="EA39" s="257"/>
      <c r="EB39" s="257"/>
      <c r="EC39" s="257"/>
      <c r="ED39" s="257"/>
      <c r="EE39" s="257"/>
      <c r="EF39" s="257"/>
      <c r="EG39" s="257"/>
      <c r="EH39" s="257"/>
      <c r="EI39" s="257"/>
      <c r="EJ39" s="257"/>
      <c r="EK39" s="257"/>
      <c r="EL39" s="257"/>
      <c r="EM39" s="257"/>
      <c r="EN39" s="257"/>
      <c r="EO39" s="257"/>
      <c r="EP39" s="257"/>
      <c r="EQ39" s="257"/>
      <c r="ER39" s="257"/>
      <c r="ES39" s="257"/>
      <c r="ET39" s="257"/>
      <c r="EU39" s="257"/>
      <c r="EV39" s="257"/>
      <c r="EW39" s="257"/>
      <c r="EX39" s="257"/>
      <c r="EY39" s="257"/>
      <c r="EZ39" s="257"/>
      <c r="FA39" s="257"/>
      <c r="FB39" s="257"/>
      <c r="FC39" s="257"/>
      <c r="FD39" s="257"/>
      <c r="FE39" s="257"/>
      <c r="FF39" s="257"/>
      <c r="FG39" s="257"/>
      <c r="FH39" s="257"/>
      <c r="FI39" s="257"/>
      <c r="FJ39" s="257"/>
      <c r="FK39" s="257"/>
      <c r="FL39" s="257"/>
      <c r="FM39" s="257"/>
      <c r="FN39" s="257"/>
      <c r="FO39" s="257"/>
      <c r="FP39" s="257"/>
      <c r="FQ39" s="257"/>
      <c r="FR39" s="257"/>
      <c r="FS39" s="257"/>
      <c r="FT39" s="257"/>
      <c r="FU39" s="257"/>
      <c r="FV39" s="257"/>
      <c r="FW39" s="257"/>
      <c r="FX39" s="257"/>
      <c r="FY39" s="257"/>
      <c r="FZ39" s="257"/>
      <c r="GA39" s="257"/>
      <c r="GB39" s="257"/>
      <c r="GC39" s="257"/>
      <c r="GD39" s="257"/>
      <c r="GE39" s="257"/>
      <c r="GF39" s="257"/>
      <c r="GG39" s="257"/>
      <c r="GH39" s="257"/>
      <c r="GI39" s="257"/>
      <c r="GJ39" s="257"/>
      <c r="GK39" s="257"/>
      <c r="GL39" s="257"/>
      <c r="GM39" s="257"/>
      <c r="GN39" s="257"/>
      <c r="GO39" s="257"/>
      <c r="GP39" s="257"/>
      <c r="GQ39" s="257"/>
      <c r="GR39" s="257"/>
      <c r="GS39" s="257"/>
      <c r="GT39" s="257"/>
      <c r="GU39" s="257"/>
      <c r="GV39" s="257"/>
      <c r="GW39" s="257"/>
      <c r="GX39" s="257"/>
      <c r="GY39" s="257"/>
      <c r="GZ39" s="257"/>
      <c r="HA39" s="257"/>
      <c r="HB39" s="257"/>
      <c r="HC39" s="257"/>
      <c r="HD39" s="257"/>
      <c r="HE39" s="257"/>
      <c r="HF39" s="257"/>
      <c r="HG39" s="257"/>
      <c r="HH39" s="257"/>
      <c r="HI39" s="257"/>
      <c r="HJ39" s="257"/>
      <c r="HK39" s="257"/>
      <c r="HL39" s="257"/>
      <c r="HM39" s="257"/>
      <c r="HN39" s="257"/>
      <c r="HO39" s="257"/>
      <c r="HP39" s="257"/>
      <c r="HQ39" s="257"/>
      <c r="HR39" s="257"/>
      <c r="HS39" s="257"/>
      <c r="HT39" s="257"/>
      <c r="HU39" s="257"/>
      <c r="HV39" s="257"/>
      <c r="HW39" s="257"/>
      <c r="HX39" s="257"/>
      <c r="HY39" s="257"/>
      <c r="HZ39" s="257"/>
      <c r="IA39" s="257"/>
      <c r="IB39" s="257"/>
      <c r="IC39" s="257"/>
      <c r="ID39" s="257"/>
      <c r="IE39" s="257"/>
      <c r="IF39" s="257"/>
      <c r="IG39" s="257"/>
      <c r="IH39" s="257"/>
      <c r="II39" s="257"/>
      <c r="IJ39" s="257"/>
      <c r="IK39" s="257"/>
      <c r="IL39" s="257"/>
      <c r="IM39" s="257"/>
      <c r="IN39" s="257"/>
      <c r="IO39" s="257"/>
      <c r="IP39" s="257"/>
      <c r="IQ39" s="257"/>
      <c r="IR39" s="257"/>
      <c r="IS39" s="257"/>
      <c r="IT39" s="257"/>
      <c r="IU39" s="257"/>
      <c r="IV39" s="257"/>
    </row>
    <row r="40" spans="1:256" ht="15.75" thickBot="1" x14ac:dyDescent="0.3">
      <c r="A40" s="200">
        <v>51</v>
      </c>
      <c r="B40" s="201">
        <f t="shared" si="49"/>
        <v>1.288</v>
      </c>
      <c r="C40" s="202">
        <v>8.0000000000000002E-3</v>
      </c>
      <c r="D40" s="203"/>
      <c r="E40" s="354"/>
      <c r="F40" s="303">
        <v>3900000</v>
      </c>
      <c r="G40" s="247">
        <f t="shared" si="0"/>
        <v>8.7200000000000006</v>
      </c>
      <c r="H40" s="248">
        <f t="shared" si="1"/>
        <v>8.7899999999999991</v>
      </c>
      <c r="I40" s="249">
        <f t="shared" si="2"/>
        <v>8.93</v>
      </c>
      <c r="J40" s="248">
        <f t="shared" si="3"/>
        <v>8.93</v>
      </c>
      <c r="K40" s="250">
        <f t="shared" si="4"/>
        <v>9</v>
      </c>
      <c r="L40" s="251">
        <f t="shared" si="5"/>
        <v>9.07</v>
      </c>
      <c r="M40" s="249">
        <f t="shared" si="6"/>
        <v>9.14</v>
      </c>
      <c r="N40" s="248">
        <f t="shared" si="7"/>
        <v>9.2100000000000009</v>
      </c>
      <c r="O40" s="249">
        <f t="shared" si="8"/>
        <v>9.35</v>
      </c>
      <c r="P40" s="248">
        <f t="shared" si="9"/>
        <v>9.35</v>
      </c>
      <c r="Q40" s="249">
        <f t="shared" si="10"/>
        <v>9.42</v>
      </c>
      <c r="R40" s="248">
        <f t="shared" si="11"/>
        <v>9.49</v>
      </c>
      <c r="S40" s="249">
        <f t="shared" si="12"/>
        <v>9.56</v>
      </c>
      <c r="T40" s="248">
        <f t="shared" si="13"/>
        <v>9.6300000000000008</v>
      </c>
      <c r="U40" s="250">
        <f t="shared" si="14"/>
        <v>9.6999999999999993</v>
      </c>
      <c r="V40" s="251">
        <f t="shared" si="15"/>
        <v>9.77</v>
      </c>
      <c r="W40" s="249">
        <f t="shared" si="16"/>
        <v>9.84</v>
      </c>
      <c r="X40" s="248">
        <f t="shared" si="17"/>
        <v>9.91</v>
      </c>
      <c r="Y40" s="249">
        <f t="shared" si="18"/>
        <v>9.98</v>
      </c>
      <c r="Z40" s="248">
        <f t="shared" si="19"/>
        <v>10.050000000000001</v>
      </c>
      <c r="AA40" s="249">
        <f t="shared" si="20"/>
        <v>10.119999999999999</v>
      </c>
      <c r="AB40" s="248">
        <f t="shared" si="21"/>
        <v>10.18</v>
      </c>
      <c r="AC40" s="249">
        <f t="shared" si="22"/>
        <v>10.25</v>
      </c>
      <c r="AD40" s="248">
        <f t="shared" si="23"/>
        <v>10.32</v>
      </c>
      <c r="AE40" s="250">
        <f t="shared" si="24"/>
        <v>10.39</v>
      </c>
      <c r="AF40" s="251">
        <f t="shared" si="25"/>
        <v>10.46</v>
      </c>
      <c r="AG40" s="249">
        <f t="shared" si="26"/>
        <v>10.53</v>
      </c>
      <c r="AH40" s="248">
        <f t="shared" si="27"/>
        <v>10.6</v>
      </c>
      <c r="AI40" s="249">
        <f t="shared" si="28"/>
        <v>10.67</v>
      </c>
      <c r="AJ40" s="248">
        <f t="shared" si="29"/>
        <v>10.74</v>
      </c>
      <c r="AK40" s="249">
        <f t="shared" si="30"/>
        <v>10.81</v>
      </c>
      <c r="AL40" s="248">
        <f t="shared" si="31"/>
        <v>10.88</v>
      </c>
      <c r="AM40" s="249">
        <f t="shared" si="32"/>
        <v>10.95</v>
      </c>
      <c r="AN40" s="248">
        <f t="shared" si="33"/>
        <v>11.02</v>
      </c>
      <c r="AO40" s="250">
        <f t="shared" si="34"/>
        <v>11.09</v>
      </c>
      <c r="AP40" s="251">
        <f t="shared" si="35"/>
        <v>11.16</v>
      </c>
      <c r="AQ40" s="249">
        <f t="shared" si="36"/>
        <v>11.23</v>
      </c>
      <c r="AR40" s="248">
        <f t="shared" si="37"/>
        <v>11.3</v>
      </c>
      <c r="AS40" s="249">
        <f t="shared" si="38"/>
        <v>11.37</v>
      </c>
      <c r="AT40" s="248">
        <f t="shared" si="39"/>
        <v>11.44</v>
      </c>
      <c r="AU40" s="249">
        <f t="shared" si="40"/>
        <v>11.51</v>
      </c>
      <c r="AV40" s="252">
        <f t="shared" si="41"/>
        <v>11.58</v>
      </c>
      <c r="AW40" s="249">
        <f t="shared" si="42"/>
        <v>11.65</v>
      </c>
      <c r="AX40" s="248">
        <f t="shared" si="43"/>
        <v>11.72</v>
      </c>
      <c r="AY40" s="250">
        <f t="shared" si="44"/>
        <v>11.79</v>
      </c>
      <c r="AZ40" s="304">
        <f t="shared" si="45"/>
        <v>11.86</v>
      </c>
      <c r="BA40" s="249">
        <f t="shared" si="46"/>
        <v>11.93</v>
      </c>
      <c r="BB40" s="252">
        <f t="shared" si="47"/>
        <v>12</v>
      </c>
      <c r="BC40" s="249">
        <f t="shared" si="48"/>
        <v>12.07</v>
      </c>
      <c r="BD40" s="252">
        <f t="shared" si="50"/>
        <v>12.14</v>
      </c>
      <c r="BE40" s="249">
        <f t="shared" si="51"/>
        <v>12.21</v>
      </c>
      <c r="BF40" s="254"/>
      <c r="BG40" s="301"/>
      <c r="BH40" s="303">
        <v>3900000</v>
      </c>
      <c r="BI40" s="354"/>
      <c r="BJ40" s="257"/>
      <c r="BK40" s="257"/>
      <c r="BL40" s="257"/>
      <c r="BM40" s="257"/>
      <c r="BN40" s="257"/>
      <c r="BO40" s="257"/>
      <c r="BP40" s="257"/>
      <c r="BQ40" s="257"/>
      <c r="BR40" s="257"/>
      <c r="BS40" s="257"/>
      <c r="BT40" s="257"/>
      <c r="BU40" s="257"/>
      <c r="BV40" s="257"/>
      <c r="BW40" s="257"/>
      <c r="BX40" s="257"/>
      <c r="BY40" s="257"/>
      <c r="BZ40" s="257"/>
      <c r="CA40" s="257"/>
      <c r="CB40" s="257"/>
      <c r="CC40" s="257"/>
      <c r="CD40" s="257"/>
      <c r="CE40" s="257"/>
      <c r="CF40" s="257"/>
      <c r="CG40" s="257"/>
      <c r="CH40" s="257"/>
      <c r="CI40" s="257"/>
      <c r="CJ40" s="257"/>
      <c r="CK40" s="257"/>
      <c r="CL40" s="257"/>
      <c r="CM40" s="257"/>
      <c r="CN40" s="257"/>
      <c r="CO40" s="257"/>
      <c r="CP40" s="257"/>
      <c r="CQ40" s="257"/>
      <c r="CR40" s="257"/>
      <c r="CS40" s="257"/>
      <c r="CT40" s="257"/>
      <c r="CU40" s="257"/>
      <c r="CV40" s="257"/>
      <c r="CW40" s="257"/>
      <c r="CX40" s="257"/>
      <c r="CY40" s="257"/>
      <c r="CZ40" s="257"/>
      <c r="DA40" s="257"/>
      <c r="DB40" s="257"/>
      <c r="DC40" s="257"/>
      <c r="DD40" s="257"/>
      <c r="DE40" s="257"/>
      <c r="DF40" s="257"/>
      <c r="DG40" s="257"/>
      <c r="DH40" s="257"/>
      <c r="DI40" s="257"/>
      <c r="DJ40" s="257"/>
      <c r="DK40" s="257"/>
      <c r="DL40" s="257"/>
      <c r="DM40" s="257"/>
      <c r="DN40" s="257"/>
      <c r="DO40" s="257"/>
      <c r="DP40" s="257"/>
      <c r="DQ40" s="257"/>
      <c r="DR40" s="257"/>
      <c r="DS40" s="257"/>
      <c r="DT40" s="257"/>
      <c r="DU40" s="257"/>
      <c r="DV40" s="257"/>
      <c r="DW40" s="257"/>
      <c r="DX40" s="257"/>
      <c r="DY40" s="257"/>
      <c r="DZ40" s="257"/>
      <c r="EA40" s="257"/>
      <c r="EB40" s="257"/>
      <c r="EC40" s="257"/>
      <c r="ED40" s="257"/>
      <c r="EE40" s="257"/>
      <c r="EF40" s="257"/>
      <c r="EG40" s="257"/>
      <c r="EH40" s="257"/>
      <c r="EI40" s="257"/>
      <c r="EJ40" s="257"/>
      <c r="EK40" s="257"/>
      <c r="EL40" s="257"/>
      <c r="EM40" s="257"/>
      <c r="EN40" s="257"/>
      <c r="EO40" s="257"/>
      <c r="EP40" s="257"/>
      <c r="EQ40" s="257"/>
      <c r="ER40" s="257"/>
      <c r="ES40" s="257"/>
      <c r="ET40" s="257"/>
      <c r="EU40" s="257"/>
      <c r="EV40" s="257"/>
      <c r="EW40" s="257"/>
      <c r="EX40" s="257"/>
      <c r="EY40" s="257"/>
      <c r="EZ40" s="257"/>
      <c r="FA40" s="257"/>
      <c r="FB40" s="257"/>
      <c r="FC40" s="257"/>
      <c r="FD40" s="257"/>
      <c r="FE40" s="257"/>
      <c r="FF40" s="257"/>
      <c r="FG40" s="257"/>
      <c r="FH40" s="257"/>
      <c r="FI40" s="257"/>
      <c r="FJ40" s="257"/>
      <c r="FK40" s="257"/>
      <c r="FL40" s="257"/>
      <c r="FM40" s="257"/>
      <c r="FN40" s="257"/>
      <c r="FO40" s="257"/>
      <c r="FP40" s="257"/>
      <c r="FQ40" s="257"/>
      <c r="FR40" s="257"/>
      <c r="FS40" s="257"/>
      <c r="FT40" s="257"/>
      <c r="FU40" s="257"/>
      <c r="FV40" s="257"/>
      <c r="FW40" s="257"/>
      <c r="FX40" s="257"/>
      <c r="FY40" s="257"/>
      <c r="FZ40" s="257"/>
      <c r="GA40" s="257"/>
      <c r="GB40" s="257"/>
      <c r="GC40" s="257"/>
      <c r="GD40" s="257"/>
      <c r="GE40" s="257"/>
      <c r="GF40" s="257"/>
      <c r="GG40" s="257"/>
      <c r="GH40" s="257"/>
      <c r="GI40" s="257"/>
      <c r="GJ40" s="257"/>
      <c r="GK40" s="257"/>
      <c r="GL40" s="257"/>
      <c r="GM40" s="257"/>
      <c r="GN40" s="257"/>
      <c r="GO40" s="257"/>
      <c r="GP40" s="257"/>
      <c r="GQ40" s="257"/>
      <c r="GR40" s="257"/>
      <c r="GS40" s="257"/>
      <c r="GT40" s="257"/>
      <c r="GU40" s="257"/>
      <c r="GV40" s="257"/>
      <c r="GW40" s="257"/>
      <c r="GX40" s="257"/>
      <c r="GY40" s="257"/>
      <c r="GZ40" s="257"/>
      <c r="HA40" s="257"/>
      <c r="HB40" s="257"/>
      <c r="HC40" s="257"/>
      <c r="HD40" s="257"/>
      <c r="HE40" s="257"/>
      <c r="HF40" s="257"/>
      <c r="HG40" s="257"/>
      <c r="HH40" s="257"/>
      <c r="HI40" s="257"/>
      <c r="HJ40" s="257"/>
      <c r="HK40" s="257"/>
      <c r="HL40" s="257"/>
      <c r="HM40" s="257"/>
      <c r="HN40" s="257"/>
      <c r="HO40" s="257"/>
      <c r="HP40" s="257"/>
      <c r="HQ40" s="257"/>
      <c r="HR40" s="257"/>
      <c r="HS40" s="257"/>
      <c r="HT40" s="257"/>
      <c r="HU40" s="257"/>
      <c r="HV40" s="257"/>
      <c r="HW40" s="257"/>
      <c r="HX40" s="257"/>
      <c r="HY40" s="257"/>
      <c r="HZ40" s="257"/>
      <c r="IA40" s="257"/>
      <c r="IB40" s="257"/>
      <c r="IC40" s="257"/>
      <c r="ID40" s="257"/>
      <c r="IE40" s="257"/>
      <c r="IF40" s="257"/>
      <c r="IG40" s="257"/>
      <c r="IH40" s="257"/>
      <c r="II40" s="257"/>
      <c r="IJ40" s="257"/>
      <c r="IK40" s="257"/>
      <c r="IL40" s="257"/>
      <c r="IM40" s="257"/>
      <c r="IN40" s="257"/>
      <c r="IO40" s="257"/>
      <c r="IP40" s="257"/>
      <c r="IQ40" s="257"/>
      <c r="IR40" s="257"/>
      <c r="IS40" s="257"/>
      <c r="IT40" s="257"/>
      <c r="IU40" s="257"/>
      <c r="IV40" s="257"/>
    </row>
    <row r="41" spans="1:256" ht="15" x14ac:dyDescent="0.25">
      <c r="A41" s="214">
        <v>52</v>
      </c>
      <c r="B41" s="215">
        <f t="shared" si="49"/>
        <v>1.296</v>
      </c>
      <c r="C41" s="215">
        <v>8.0000000000000002E-3</v>
      </c>
      <c r="D41" s="203"/>
      <c r="E41" s="354"/>
      <c r="F41" s="226">
        <v>4000000</v>
      </c>
      <c r="G41" s="227">
        <f t="shared" si="0"/>
        <v>8.69</v>
      </c>
      <c r="H41" s="228">
        <f t="shared" si="1"/>
        <v>8.76</v>
      </c>
      <c r="I41" s="229">
        <f t="shared" si="2"/>
        <v>8.9</v>
      </c>
      <c r="J41" s="228">
        <f t="shared" si="3"/>
        <v>8.9</v>
      </c>
      <c r="K41" s="230">
        <f t="shared" si="4"/>
        <v>8.9700000000000006</v>
      </c>
      <c r="L41" s="231">
        <f t="shared" si="5"/>
        <v>9.0399999999999991</v>
      </c>
      <c r="M41" s="229">
        <f t="shared" si="6"/>
        <v>9.11</v>
      </c>
      <c r="N41" s="228">
        <f t="shared" si="7"/>
        <v>9.18</v>
      </c>
      <c r="O41" s="229">
        <f t="shared" si="8"/>
        <v>9.32</v>
      </c>
      <c r="P41" s="228">
        <f t="shared" si="9"/>
        <v>9.32</v>
      </c>
      <c r="Q41" s="229">
        <f t="shared" si="10"/>
        <v>9.39</v>
      </c>
      <c r="R41" s="228">
        <f t="shared" si="11"/>
        <v>9.4499999999999993</v>
      </c>
      <c r="S41" s="229">
        <f t="shared" si="12"/>
        <v>9.52</v>
      </c>
      <c r="T41" s="228">
        <f t="shared" si="13"/>
        <v>9.59</v>
      </c>
      <c r="U41" s="230">
        <f t="shared" si="14"/>
        <v>9.66</v>
      </c>
      <c r="V41" s="231">
        <f t="shared" si="15"/>
        <v>9.73</v>
      </c>
      <c r="W41" s="229">
        <f t="shared" si="16"/>
        <v>9.8000000000000007</v>
      </c>
      <c r="X41" s="228">
        <f t="shared" si="17"/>
        <v>9.8699999999999992</v>
      </c>
      <c r="Y41" s="229">
        <f t="shared" si="18"/>
        <v>9.94</v>
      </c>
      <c r="Z41" s="228">
        <f t="shared" si="19"/>
        <v>10.01</v>
      </c>
      <c r="AA41" s="229">
        <f t="shared" si="20"/>
        <v>10.08</v>
      </c>
      <c r="AB41" s="228">
        <f t="shared" si="21"/>
        <v>10.15</v>
      </c>
      <c r="AC41" s="229">
        <f t="shared" si="22"/>
        <v>10.220000000000001</v>
      </c>
      <c r="AD41" s="228">
        <f t="shared" si="23"/>
        <v>10.29</v>
      </c>
      <c r="AE41" s="230">
        <f t="shared" si="24"/>
        <v>10.36</v>
      </c>
      <c r="AF41" s="231">
        <f t="shared" si="25"/>
        <v>10.43</v>
      </c>
      <c r="AG41" s="229">
        <f t="shared" si="26"/>
        <v>10.5</v>
      </c>
      <c r="AH41" s="228">
        <f t="shared" si="27"/>
        <v>10.57</v>
      </c>
      <c r="AI41" s="229">
        <f t="shared" si="28"/>
        <v>10.64</v>
      </c>
      <c r="AJ41" s="228">
        <f t="shared" si="29"/>
        <v>10.71</v>
      </c>
      <c r="AK41" s="229">
        <f t="shared" si="30"/>
        <v>10.78</v>
      </c>
      <c r="AL41" s="228">
        <f t="shared" si="31"/>
        <v>10.85</v>
      </c>
      <c r="AM41" s="229">
        <f t="shared" si="32"/>
        <v>10.91</v>
      </c>
      <c r="AN41" s="228">
        <f t="shared" si="33"/>
        <v>10.98</v>
      </c>
      <c r="AO41" s="230">
        <f t="shared" si="34"/>
        <v>11.05</v>
      </c>
      <c r="AP41" s="231">
        <f t="shared" si="35"/>
        <v>11.12</v>
      </c>
      <c r="AQ41" s="229">
        <f t="shared" si="36"/>
        <v>11.19</v>
      </c>
      <c r="AR41" s="228">
        <f t="shared" si="37"/>
        <v>11.26</v>
      </c>
      <c r="AS41" s="229">
        <f t="shared" si="38"/>
        <v>11.33</v>
      </c>
      <c r="AT41" s="228">
        <f t="shared" si="39"/>
        <v>11.4</v>
      </c>
      <c r="AU41" s="229">
        <f t="shared" si="40"/>
        <v>11.47</v>
      </c>
      <c r="AV41" s="232">
        <f t="shared" si="41"/>
        <v>11.54</v>
      </c>
      <c r="AW41" s="229">
        <f t="shared" si="42"/>
        <v>11.61</v>
      </c>
      <c r="AX41" s="228">
        <f t="shared" si="43"/>
        <v>11.68</v>
      </c>
      <c r="AY41" s="230">
        <f t="shared" si="44"/>
        <v>11.75</v>
      </c>
      <c r="AZ41" s="299">
        <f t="shared" si="45"/>
        <v>11.82</v>
      </c>
      <c r="BA41" s="229">
        <f t="shared" si="46"/>
        <v>11.89</v>
      </c>
      <c r="BB41" s="232">
        <f t="shared" si="47"/>
        <v>11.96</v>
      </c>
      <c r="BC41" s="229">
        <f t="shared" si="48"/>
        <v>12.03</v>
      </c>
      <c r="BD41" s="232">
        <f t="shared" si="50"/>
        <v>12.1</v>
      </c>
      <c r="BE41" s="229">
        <f t="shared" si="51"/>
        <v>12.17</v>
      </c>
      <c r="BF41" s="256"/>
      <c r="BG41" s="301"/>
      <c r="BH41" s="226">
        <v>4000000</v>
      </c>
      <c r="BI41" s="354"/>
      <c r="BJ41" s="257"/>
      <c r="BK41" s="257"/>
      <c r="BL41" s="257"/>
      <c r="BM41" s="257"/>
      <c r="BN41" s="257"/>
      <c r="BO41" s="257"/>
      <c r="BP41" s="257"/>
      <c r="BQ41" s="257"/>
      <c r="BR41" s="257"/>
      <c r="BS41" s="257"/>
      <c r="BT41" s="257"/>
      <c r="BU41" s="257"/>
      <c r="BV41" s="257"/>
      <c r="BW41" s="257"/>
      <c r="BX41" s="257"/>
      <c r="BY41" s="257"/>
      <c r="BZ41" s="257"/>
      <c r="CA41" s="257"/>
      <c r="CB41" s="257"/>
      <c r="CC41" s="257"/>
      <c r="CD41" s="257"/>
      <c r="CE41" s="257"/>
      <c r="CF41" s="257"/>
      <c r="CG41" s="257"/>
      <c r="CH41" s="257"/>
      <c r="CI41" s="257"/>
      <c r="CJ41" s="257"/>
      <c r="CK41" s="257"/>
      <c r="CL41" s="257"/>
      <c r="CM41" s="257"/>
      <c r="CN41" s="257"/>
      <c r="CO41" s="257"/>
      <c r="CP41" s="257"/>
      <c r="CQ41" s="257"/>
      <c r="CR41" s="257"/>
      <c r="CS41" s="257"/>
      <c r="CT41" s="257"/>
      <c r="CU41" s="257"/>
      <c r="CV41" s="257"/>
      <c r="CW41" s="257"/>
      <c r="CX41" s="257"/>
      <c r="CY41" s="257"/>
      <c r="CZ41" s="257"/>
      <c r="DA41" s="257"/>
      <c r="DB41" s="257"/>
      <c r="DC41" s="257"/>
      <c r="DD41" s="257"/>
      <c r="DE41" s="257"/>
      <c r="DF41" s="257"/>
      <c r="DG41" s="257"/>
      <c r="DH41" s="257"/>
      <c r="DI41" s="257"/>
      <c r="DJ41" s="257"/>
      <c r="DK41" s="257"/>
      <c r="DL41" s="257"/>
      <c r="DM41" s="257"/>
      <c r="DN41" s="257"/>
      <c r="DO41" s="257"/>
      <c r="DP41" s="257"/>
      <c r="DQ41" s="257"/>
      <c r="DR41" s="257"/>
      <c r="DS41" s="257"/>
      <c r="DT41" s="257"/>
      <c r="DU41" s="257"/>
      <c r="DV41" s="257"/>
      <c r="DW41" s="257"/>
      <c r="DX41" s="257"/>
      <c r="DY41" s="257"/>
      <c r="DZ41" s="257"/>
      <c r="EA41" s="257"/>
      <c r="EB41" s="257"/>
      <c r="EC41" s="257"/>
      <c r="ED41" s="257"/>
      <c r="EE41" s="257"/>
      <c r="EF41" s="257"/>
      <c r="EG41" s="257"/>
      <c r="EH41" s="257"/>
      <c r="EI41" s="257"/>
      <c r="EJ41" s="257"/>
      <c r="EK41" s="257"/>
      <c r="EL41" s="257"/>
      <c r="EM41" s="257"/>
      <c r="EN41" s="257"/>
      <c r="EO41" s="257"/>
      <c r="EP41" s="257"/>
      <c r="EQ41" s="257"/>
      <c r="ER41" s="257"/>
      <c r="ES41" s="257"/>
      <c r="ET41" s="257"/>
      <c r="EU41" s="257"/>
      <c r="EV41" s="257"/>
      <c r="EW41" s="257"/>
      <c r="EX41" s="257"/>
      <c r="EY41" s="257"/>
      <c r="EZ41" s="257"/>
      <c r="FA41" s="257"/>
      <c r="FB41" s="257"/>
      <c r="FC41" s="257"/>
      <c r="FD41" s="257"/>
      <c r="FE41" s="257"/>
      <c r="FF41" s="257"/>
      <c r="FG41" s="257"/>
      <c r="FH41" s="257"/>
      <c r="FI41" s="257"/>
      <c r="FJ41" s="257"/>
      <c r="FK41" s="257"/>
      <c r="FL41" s="257"/>
      <c r="FM41" s="257"/>
      <c r="FN41" s="257"/>
      <c r="FO41" s="257"/>
      <c r="FP41" s="257"/>
      <c r="FQ41" s="257"/>
      <c r="FR41" s="257"/>
      <c r="FS41" s="257"/>
      <c r="FT41" s="257"/>
      <c r="FU41" s="257"/>
      <c r="FV41" s="257"/>
      <c r="FW41" s="257"/>
      <c r="FX41" s="257"/>
      <c r="FY41" s="257"/>
      <c r="FZ41" s="257"/>
      <c r="GA41" s="257"/>
      <c r="GB41" s="257"/>
      <c r="GC41" s="257"/>
      <c r="GD41" s="257"/>
      <c r="GE41" s="257"/>
      <c r="GF41" s="257"/>
      <c r="GG41" s="257"/>
      <c r="GH41" s="257"/>
      <c r="GI41" s="257"/>
      <c r="GJ41" s="257"/>
      <c r="GK41" s="257"/>
      <c r="GL41" s="257"/>
      <c r="GM41" s="257"/>
      <c r="GN41" s="257"/>
      <c r="GO41" s="257"/>
      <c r="GP41" s="257"/>
      <c r="GQ41" s="257"/>
      <c r="GR41" s="257"/>
      <c r="GS41" s="257"/>
      <c r="GT41" s="257"/>
      <c r="GU41" s="257"/>
      <c r="GV41" s="257"/>
      <c r="GW41" s="257"/>
      <c r="GX41" s="257"/>
      <c r="GY41" s="257"/>
      <c r="GZ41" s="257"/>
      <c r="HA41" s="257"/>
      <c r="HB41" s="257"/>
      <c r="HC41" s="257"/>
      <c r="HD41" s="257"/>
      <c r="HE41" s="257"/>
      <c r="HF41" s="257"/>
      <c r="HG41" s="257"/>
      <c r="HH41" s="257"/>
      <c r="HI41" s="257"/>
      <c r="HJ41" s="257"/>
      <c r="HK41" s="257"/>
      <c r="HL41" s="257"/>
      <c r="HM41" s="257"/>
      <c r="HN41" s="257"/>
      <c r="HO41" s="257"/>
      <c r="HP41" s="257"/>
      <c r="HQ41" s="257"/>
      <c r="HR41" s="257"/>
      <c r="HS41" s="257"/>
      <c r="HT41" s="257"/>
      <c r="HU41" s="257"/>
      <c r="HV41" s="257"/>
      <c r="HW41" s="257"/>
      <c r="HX41" s="257"/>
      <c r="HY41" s="257"/>
      <c r="HZ41" s="257"/>
      <c r="IA41" s="257"/>
      <c r="IB41" s="257"/>
      <c r="IC41" s="257"/>
      <c r="ID41" s="257"/>
      <c r="IE41" s="257"/>
      <c r="IF41" s="257"/>
      <c r="IG41" s="257"/>
      <c r="IH41" s="257"/>
      <c r="II41" s="257"/>
      <c r="IJ41" s="257"/>
      <c r="IK41" s="257"/>
      <c r="IL41" s="257"/>
      <c r="IM41" s="257"/>
      <c r="IN41" s="257"/>
      <c r="IO41" s="257"/>
      <c r="IP41" s="257"/>
      <c r="IQ41" s="257"/>
      <c r="IR41" s="257"/>
      <c r="IS41" s="257"/>
      <c r="IT41" s="257"/>
      <c r="IU41" s="257"/>
      <c r="IV41" s="257"/>
    </row>
    <row r="42" spans="1:256" ht="15" x14ac:dyDescent="0.25">
      <c r="A42" s="200">
        <v>53</v>
      </c>
      <c r="B42" s="201">
        <f t="shared" si="49"/>
        <v>1.304</v>
      </c>
      <c r="C42" s="202">
        <v>8.0000000000000002E-3</v>
      </c>
      <c r="D42" s="203"/>
      <c r="E42" s="354"/>
      <c r="F42" s="245">
        <v>4100000</v>
      </c>
      <c r="G42" s="237">
        <f t="shared" si="0"/>
        <v>8.66</v>
      </c>
      <c r="H42" s="238">
        <f t="shared" si="1"/>
        <v>8.73</v>
      </c>
      <c r="I42" s="239">
        <f t="shared" si="2"/>
        <v>8.8699999999999992</v>
      </c>
      <c r="J42" s="238">
        <f t="shared" si="3"/>
        <v>8.8699999999999992</v>
      </c>
      <c r="K42" s="240">
        <f t="shared" si="4"/>
        <v>8.94</v>
      </c>
      <c r="L42" s="241">
        <f t="shared" si="5"/>
        <v>9.01</v>
      </c>
      <c r="M42" s="239">
        <f t="shared" si="6"/>
        <v>9.08</v>
      </c>
      <c r="N42" s="238">
        <f t="shared" si="7"/>
        <v>9.14</v>
      </c>
      <c r="O42" s="239">
        <f t="shared" si="8"/>
        <v>9.2899999999999991</v>
      </c>
      <c r="P42" s="238">
        <f t="shared" si="9"/>
        <v>9.2799999999999994</v>
      </c>
      <c r="Q42" s="239">
        <f t="shared" si="10"/>
        <v>9.35</v>
      </c>
      <c r="R42" s="238">
        <f t="shared" si="11"/>
        <v>9.42</v>
      </c>
      <c r="S42" s="239">
        <f t="shared" si="12"/>
        <v>9.49</v>
      </c>
      <c r="T42" s="238">
        <f t="shared" si="13"/>
        <v>9.56</v>
      </c>
      <c r="U42" s="240">
        <f t="shared" si="14"/>
        <v>9.6300000000000008</v>
      </c>
      <c r="V42" s="241">
        <f t="shared" si="15"/>
        <v>9.6999999999999993</v>
      </c>
      <c r="W42" s="239">
        <f t="shared" si="16"/>
        <v>9.77</v>
      </c>
      <c r="X42" s="238">
        <f t="shared" si="17"/>
        <v>9.84</v>
      </c>
      <c r="Y42" s="239">
        <f t="shared" si="18"/>
        <v>9.91</v>
      </c>
      <c r="Z42" s="238">
        <f t="shared" si="19"/>
        <v>9.98</v>
      </c>
      <c r="AA42" s="239">
        <f t="shared" si="20"/>
        <v>10.050000000000001</v>
      </c>
      <c r="AB42" s="238">
        <f t="shared" si="21"/>
        <v>10.11</v>
      </c>
      <c r="AC42" s="239">
        <f t="shared" si="22"/>
        <v>10.18</v>
      </c>
      <c r="AD42" s="238">
        <f t="shared" si="23"/>
        <v>10.25</v>
      </c>
      <c r="AE42" s="240">
        <f t="shared" si="24"/>
        <v>10.32</v>
      </c>
      <c r="AF42" s="241">
        <f t="shared" si="25"/>
        <v>10.39</v>
      </c>
      <c r="AG42" s="239">
        <f t="shared" si="26"/>
        <v>10.46</v>
      </c>
      <c r="AH42" s="238">
        <f t="shared" si="27"/>
        <v>10.53</v>
      </c>
      <c r="AI42" s="239">
        <f t="shared" si="28"/>
        <v>10.6</v>
      </c>
      <c r="AJ42" s="238">
        <f t="shared" si="29"/>
        <v>10.67</v>
      </c>
      <c r="AK42" s="239">
        <f t="shared" si="30"/>
        <v>10.74</v>
      </c>
      <c r="AL42" s="238">
        <f t="shared" si="31"/>
        <v>10.81</v>
      </c>
      <c r="AM42" s="239">
        <f t="shared" si="32"/>
        <v>10.88</v>
      </c>
      <c r="AN42" s="238">
        <f t="shared" si="33"/>
        <v>10.95</v>
      </c>
      <c r="AO42" s="240">
        <f t="shared" si="34"/>
        <v>11.02</v>
      </c>
      <c r="AP42" s="241">
        <f t="shared" si="35"/>
        <v>11.08</v>
      </c>
      <c r="AQ42" s="239">
        <f t="shared" si="36"/>
        <v>11.15</v>
      </c>
      <c r="AR42" s="238">
        <f t="shared" si="37"/>
        <v>11.22</v>
      </c>
      <c r="AS42" s="239">
        <f t="shared" si="38"/>
        <v>11.29</v>
      </c>
      <c r="AT42" s="238">
        <f t="shared" si="39"/>
        <v>11.36</v>
      </c>
      <c r="AU42" s="239">
        <f t="shared" si="40"/>
        <v>11.43</v>
      </c>
      <c r="AV42" s="242">
        <f t="shared" si="41"/>
        <v>11.5</v>
      </c>
      <c r="AW42" s="239">
        <f t="shared" si="42"/>
        <v>11.57</v>
      </c>
      <c r="AX42" s="238">
        <f t="shared" si="43"/>
        <v>11.64</v>
      </c>
      <c r="AY42" s="240">
        <f t="shared" si="44"/>
        <v>11.71</v>
      </c>
      <c r="AZ42" s="302">
        <f t="shared" si="45"/>
        <v>11.78</v>
      </c>
      <c r="BA42" s="239">
        <f t="shared" si="46"/>
        <v>11.85</v>
      </c>
      <c r="BB42" s="242">
        <f t="shared" si="47"/>
        <v>11.92</v>
      </c>
      <c r="BC42" s="239">
        <f t="shared" si="48"/>
        <v>11.99</v>
      </c>
      <c r="BD42" s="242">
        <f t="shared" si="50"/>
        <v>12.05</v>
      </c>
      <c r="BE42" s="239">
        <f t="shared" si="51"/>
        <v>12.12</v>
      </c>
      <c r="BF42" s="244"/>
      <c r="BG42" s="301"/>
      <c r="BH42" s="245">
        <v>4100000</v>
      </c>
      <c r="BI42" s="354"/>
      <c r="BJ42" s="257"/>
      <c r="BK42" s="257"/>
      <c r="BL42" s="257"/>
      <c r="BM42" s="257"/>
      <c r="BN42" s="257"/>
      <c r="BO42" s="257"/>
      <c r="BP42" s="257"/>
      <c r="BQ42" s="257"/>
      <c r="BR42" s="257"/>
      <c r="BS42" s="257"/>
      <c r="BT42" s="257"/>
      <c r="BU42" s="257"/>
      <c r="BV42" s="257"/>
      <c r="BW42" s="257"/>
      <c r="BX42" s="257"/>
      <c r="BY42" s="257"/>
      <c r="BZ42" s="257"/>
      <c r="CA42" s="257"/>
      <c r="CB42" s="257"/>
      <c r="CC42" s="257"/>
      <c r="CD42" s="257"/>
      <c r="CE42" s="257"/>
      <c r="CF42" s="257"/>
      <c r="CG42" s="257"/>
      <c r="CH42" s="257"/>
      <c r="CI42" s="257"/>
      <c r="CJ42" s="257"/>
      <c r="CK42" s="257"/>
      <c r="CL42" s="257"/>
      <c r="CM42" s="257"/>
      <c r="CN42" s="257"/>
      <c r="CO42" s="257"/>
      <c r="CP42" s="257"/>
      <c r="CQ42" s="257"/>
      <c r="CR42" s="257"/>
      <c r="CS42" s="257"/>
      <c r="CT42" s="257"/>
      <c r="CU42" s="257"/>
      <c r="CV42" s="257"/>
      <c r="CW42" s="257"/>
      <c r="CX42" s="257"/>
      <c r="CY42" s="257"/>
      <c r="CZ42" s="257"/>
      <c r="DA42" s="257"/>
      <c r="DB42" s="257"/>
      <c r="DC42" s="257"/>
      <c r="DD42" s="257"/>
      <c r="DE42" s="257"/>
      <c r="DF42" s="257"/>
      <c r="DG42" s="257"/>
      <c r="DH42" s="257"/>
      <c r="DI42" s="257"/>
      <c r="DJ42" s="257"/>
      <c r="DK42" s="257"/>
      <c r="DL42" s="257"/>
      <c r="DM42" s="257"/>
      <c r="DN42" s="257"/>
      <c r="DO42" s="257"/>
      <c r="DP42" s="257"/>
      <c r="DQ42" s="257"/>
      <c r="DR42" s="257"/>
      <c r="DS42" s="257"/>
      <c r="DT42" s="257"/>
      <c r="DU42" s="257"/>
      <c r="DV42" s="257"/>
      <c r="DW42" s="257"/>
      <c r="DX42" s="257"/>
      <c r="DY42" s="257"/>
      <c r="DZ42" s="257"/>
      <c r="EA42" s="257"/>
      <c r="EB42" s="257"/>
      <c r="EC42" s="257"/>
      <c r="ED42" s="257"/>
      <c r="EE42" s="257"/>
      <c r="EF42" s="257"/>
      <c r="EG42" s="257"/>
      <c r="EH42" s="257"/>
      <c r="EI42" s="257"/>
      <c r="EJ42" s="257"/>
      <c r="EK42" s="257"/>
      <c r="EL42" s="257"/>
      <c r="EM42" s="257"/>
      <c r="EN42" s="257"/>
      <c r="EO42" s="257"/>
      <c r="EP42" s="257"/>
      <c r="EQ42" s="257"/>
      <c r="ER42" s="257"/>
      <c r="ES42" s="257"/>
      <c r="ET42" s="257"/>
      <c r="EU42" s="257"/>
      <c r="EV42" s="257"/>
      <c r="EW42" s="257"/>
      <c r="EX42" s="257"/>
      <c r="EY42" s="257"/>
      <c r="EZ42" s="257"/>
      <c r="FA42" s="257"/>
      <c r="FB42" s="257"/>
      <c r="FC42" s="257"/>
      <c r="FD42" s="257"/>
      <c r="FE42" s="257"/>
      <c r="FF42" s="257"/>
      <c r="FG42" s="257"/>
      <c r="FH42" s="257"/>
      <c r="FI42" s="257"/>
      <c r="FJ42" s="257"/>
      <c r="FK42" s="257"/>
      <c r="FL42" s="257"/>
      <c r="FM42" s="257"/>
      <c r="FN42" s="257"/>
      <c r="FO42" s="257"/>
      <c r="FP42" s="257"/>
      <c r="FQ42" s="257"/>
      <c r="FR42" s="257"/>
      <c r="FS42" s="257"/>
      <c r="FT42" s="257"/>
      <c r="FU42" s="257"/>
      <c r="FV42" s="257"/>
      <c r="FW42" s="257"/>
      <c r="FX42" s="257"/>
      <c r="FY42" s="257"/>
      <c r="FZ42" s="257"/>
      <c r="GA42" s="257"/>
      <c r="GB42" s="257"/>
      <c r="GC42" s="257"/>
      <c r="GD42" s="257"/>
      <c r="GE42" s="257"/>
      <c r="GF42" s="257"/>
      <c r="GG42" s="257"/>
      <c r="GH42" s="257"/>
      <c r="GI42" s="257"/>
      <c r="GJ42" s="257"/>
      <c r="GK42" s="257"/>
      <c r="GL42" s="257"/>
      <c r="GM42" s="257"/>
      <c r="GN42" s="257"/>
      <c r="GO42" s="257"/>
      <c r="GP42" s="257"/>
      <c r="GQ42" s="257"/>
      <c r="GR42" s="257"/>
      <c r="GS42" s="257"/>
      <c r="GT42" s="257"/>
      <c r="GU42" s="257"/>
      <c r="GV42" s="257"/>
      <c r="GW42" s="257"/>
      <c r="GX42" s="257"/>
      <c r="GY42" s="257"/>
      <c r="GZ42" s="257"/>
      <c r="HA42" s="257"/>
      <c r="HB42" s="257"/>
      <c r="HC42" s="257"/>
      <c r="HD42" s="257"/>
      <c r="HE42" s="257"/>
      <c r="HF42" s="257"/>
      <c r="HG42" s="257"/>
      <c r="HH42" s="257"/>
      <c r="HI42" s="257"/>
      <c r="HJ42" s="257"/>
      <c r="HK42" s="257"/>
      <c r="HL42" s="257"/>
      <c r="HM42" s="257"/>
      <c r="HN42" s="257"/>
      <c r="HO42" s="257"/>
      <c r="HP42" s="257"/>
      <c r="HQ42" s="257"/>
      <c r="HR42" s="257"/>
      <c r="HS42" s="257"/>
      <c r="HT42" s="257"/>
      <c r="HU42" s="257"/>
      <c r="HV42" s="257"/>
      <c r="HW42" s="257"/>
      <c r="HX42" s="257"/>
      <c r="HY42" s="257"/>
      <c r="HZ42" s="257"/>
      <c r="IA42" s="257"/>
      <c r="IB42" s="257"/>
      <c r="IC42" s="257"/>
      <c r="ID42" s="257"/>
      <c r="IE42" s="257"/>
      <c r="IF42" s="257"/>
      <c r="IG42" s="257"/>
      <c r="IH42" s="257"/>
      <c r="II42" s="257"/>
      <c r="IJ42" s="257"/>
      <c r="IK42" s="257"/>
      <c r="IL42" s="257"/>
      <c r="IM42" s="257"/>
      <c r="IN42" s="257"/>
      <c r="IO42" s="257"/>
      <c r="IP42" s="257"/>
      <c r="IQ42" s="257"/>
      <c r="IR42" s="257"/>
      <c r="IS42" s="257"/>
      <c r="IT42" s="257"/>
      <c r="IU42" s="257"/>
      <c r="IV42" s="257"/>
    </row>
    <row r="43" spans="1:256" ht="15" x14ac:dyDescent="0.25">
      <c r="A43" s="214">
        <v>54</v>
      </c>
      <c r="B43" s="215">
        <f t="shared" si="49"/>
        <v>1.3120000000000001</v>
      </c>
      <c r="C43" s="215">
        <v>8.0000000000000002E-3</v>
      </c>
      <c r="D43" s="203"/>
      <c r="E43" s="354"/>
      <c r="F43" s="236">
        <v>4200000</v>
      </c>
      <c r="G43" s="237">
        <f t="shared" si="0"/>
        <v>8.6300000000000008</v>
      </c>
      <c r="H43" s="238">
        <f t="shared" si="1"/>
        <v>8.6999999999999993</v>
      </c>
      <c r="I43" s="239">
        <f t="shared" si="2"/>
        <v>8.84</v>
      </c>
      <c r="J43" s="238">
        <f t="shared" si="3"/>
        <v>8.84</v>
      </c>
      <c r="K43" s="240">
        <f t="shared" si="4"/>
        <v>8.91</v>
      </c>
      <c r="L43" s="241">
        <f t="shared" si="5"/>
        <v>8.98</v>
      </c>
      <c r="M43" s="239">
        <f t="shared" si="6"/>
        <v>9.0399999999999991</v>
      </c>
      <c r="N43" s="238">
        <f t="shared" si="7"/>
        <v>9.11</v>
      </c>
      <c r="O43" s="239">
        <f t="shared" si="8"/>
        <v>9.26</v>
      </c>
      <c r="P43" s="238">
        <f t="shared" si="9"/>
        <v>9.25</v>
      </c>
      <c r="Q43" s="239">
        <f t="shared" si="10"/>
        <v>9.32</v>
      </c>
      <c r="R43" s="238">
        <f t="shared" si="11"/>
        <v>9.39</v>
      </c>
      <c r="S43" s="239">
        <f t="shared" si="12"/>
        <v>9.4600000000000009</v>
      </c>
      <c r="T43" s="238">
        <f t="shared" si="13"/>
        <v>9.5299999999999994</v>
      </c>
      <c r="U43" s="240">
        <f t="shared" si="14"/>
        <v>9.6</v>
      </c>
      <c r="V43" s="241">
        <f t="shared" si="15"/>
        <v>9.67</v>
      </c>
      <c r="W43" s="239">
        <f t="shared" si="16"/>
        <v>9.73</v>
      </c>
      <c r="X43" s="238">
        <f t="shared" si="17"/>
        <v>9.8000000000000007</v>
      </c>
      <c r="Y43" s="239">
        <f t="shared" si="18"/>
        <v>9.8699999999999992</v>
      </c>
      <c r="Z43" s="238">
        <f t="shared" si="19"/>
        <v>9.94</v>
      </c>
      <c r="AA43" s="239">
        <f t="shared" si="20"/>
        <v>10.01</v>
      </c>
      <c r="AB43" s="238">
        <f t="shared" si="21"/>
        <v>10.08</v>
      </c>
      <c r="AC43" s="239">
        <f t="shared" si="22"/>
        <v>10.15</v>
      </c>
      <c r="AD43" s="238">
        <f t="shared" si="23"/>
        <v>10.220000000000001</v>
      </c>
      <c r="AE43" s="240">
        <f t="shared" si="24"/>
        <v>10.29</v>
      </c>
      <c r="AF43" s="241">
        <f t="shared" si="25"/>
        <v>10.36</v>
      </c>
      <c r="AG43" s="239">
        <f t="shared" si="26"/>
        <v>10.43</v>
      </c>
      <c r="AH43" s="238">
        <f t="shared" si="27"/>
        <v>10.49</v>
      </c>
      <c r="AI43" s="239">
        <f t="shared" si="28"/>
        <v>10.56</v>
      </c>
      <c r="AJ43" s="238">
        <f t="shared" si="29"/>
        <v>10.63</v>
      </c>
      <c r="AK43" s="239">
        <f t="shared" si="30"/>
        <v>10.7</v>
      </c>
      <c r="AL43" s="238">
        <f t="shared" si="31"/>
        <v>10.77</v>
      </c>
      <c r="AM43" s="239">
        <f t="shared" si="32"/>
        <v>10.84</v>
      </c>
      <c r="AN43" s="238">
        <f t="shared" si="33"/>
        <v>10.91</v>
      </c>
      <c r="AO43" s="240">
        <f t="shared" si="34"/>
        <v>10.98</v>
      </c>
      <c r="AP43" s="241">
        <f t="shared" si="35"/>
        <v>11.05</v>
      </c>
      <c r="AQ43" s="239">
        <f t="shared" si="36"/>
        <v>11.12</v>
      </c>
      <c r="AR43" s="238">
        <f t="shared" si="37"/>
        <v>11.18</v>
      </c>
      <c r="AS43" s="239">
        <f t="shared" si="38"/>
        <v>11.25</v>
      </c>
      <c r="AT43" s="238">
        <f t="shared" si="39"/>
        <v>11.32</v>
      </c>
      <c r="AU43" s="239">
        <f t="shared" si="40"/>
        <v>11.39</v>
      </c>
      <c r="AV43" s="242">
        <f t="shared" si="41"/>
        <v>11.46</v>
      </c>
      <c r="AW43" s="239">
        <f t="shared" si="42"/>
        <v>11.53</v>
      </c>
      <c r="AX43" s="238">
        <f t="shared" si="43"/>
        <v>11.6</v>
      </c>
      <c r="AY43" s="240">
        <f t="shared" si="44"/>
        <v>11.67</v>
      </c>
      <c r="AZ43" s="302">
        <f t="shared" si="45"/>
        <v>11.74</v>
      </c>
      <c r="BA43" s="239">
        <f t="shared" si="46"/>
        <v>11.81</v>
      </c>
      <c r="BB43" s="242">
        <f t="shared" si="47"/>
        <v>11.87</v>
      </c>
      <c r="BC43" s="239">
        <f t="shared" si="48"/>
        <v>11.94</v>
      </c>
      <c r="BD43" s="242">
        <f t="shared" si="50"/>
        <v>12.01</v>
      </c>
      <c r="BE43" s="239">
        <f t="shared" si="51"/>
        <v>12.08</v>
      </c>
      <c r="BF43" s="244"/>
      <c r="BG43" s="301"/>
      <c r="BH43" s="236">
        <v>4200000</v>
      </c>
      <c r="BI43" s="354"/>
      <c r="BJ43" s="257"/>
      <c r="BK43" s="257"/>
      <c r="BL43" s="257"/>
      <c r="BM43" s="257"/>
      <c r="BN43" s="257"/>
      <c r="BO43" s="257"/>
      <c r="BP43" s="257"/>
      <c r="BQ43" s="257"/>
      <c r="BR43" s="257"/>
      <c r="BS43" s="257"/>
      <c r="BT43" s="257"/>
      <c r="BU43" s="257"/>
      <c r="BV43" s="257"/>
      <c r="BW43" s="257"/>
      <c r="BX43" s="257"/>
      <c r="BY43" s="257"/>
      <c r="BZ43" s="257"/>
      <c r="CA43" s="257"/>
      <c r="CB43" s="257"/>
      <c r="CC43" s="257"/>
      <c r="CD43" s="257"/>
      <c r="CE43" s="257"/>
      <c r="CF43" s="257"/>
      <c r="CG43" s="257"/>
      <c r="CH43" s="257"/>
      <c r="CI43" s="257"/>
      <c r="CJ43" s="257"/>
      <c r="CK43" s="257"/>
      <c r="CL43" s="257"/>
      <c r="CM43" s="257"/>
      <c r="CN43" s="257"/>
      <c r="CO43" s="257"/>
      <c r="CP43" s="257"/>
      <c r="CQ43" s="257"/>
      <c r="CR43" s="257"/>
      <c r="CS43" s="257"/>
      <c r="CT43" s="257"/>
      <c r="CU43" s="257"/>
      <c r="CV43" s="257"/>
      <c r="CW43" s="257"/>
      <c r="CX43" s="257"/>
      <c r="CY43" s="257"/>
      <c r="CZ43" s="257"/>
      <c r="DA43" s="257"/>
      <c r="DB43" s="257"/>
      <c r="DC43" s="257"/>
      <c r="DD43" s="257"/>
      <c r="DE43" s="257"/>
      <c r="DF43" s="257"/>
      <c r="DG43" s="257"/>
      <c r="DH43" s="257"/>
      <c r="DI43" s="257"/>
      <c r="DJ43" s="257"/>
      <c r="DK43" s="257"/>
      <c r="DL43" s="257"/>
      <c r="DM43" s="257"/>
      <c r="DN43" s="257"/>
      <c r="DO43" s="257"/>
      <c r="DP43" s="257"/>
      <c r="DQ43" s="257"/>
      <c r="DR43" s="257"/>
      <c r="DS43" s="257"/>
      <c r="DT43" s="257"/>
      <c r="DU43" s="257"/>
      <c r="DV43" s="257"/>
      <c r="DW43" s="257"/>
      <c r="DX43" s="257"/>
      <c r="DY43" s="257"/>
      <c r="DZ43" s="257"/>
      <c r="EA43" s="257"/>
      <c r="EB43" s="257"/>
      <c r="EC43" s="257"/>
      <c r="ED43" s="257"/>
      <c r="EE43" s="257"/>
      <c r="EF43" s="257"/>
      <c r="EG43" s="257"/>
      <c r="EH43" s="257"/>
      <c r="EI43" s="257"/>
      <c r="EJ43" s="257"/>
      <c r="EK43" s="257"/>
      <c r="EL43" s="257"/>
      <c r="EM43" s="257"/>
      <c r="EN43" s="257"/>
      <c r="EO43" s="257"/>
      <c r="EP43" s="257"/>
      <c r="EQ43" s="257"/>
      <c r="ER43" s="257"/>
      <c r="ES43" s="257"/>
      <c r="ET43" s="257"/>
      <c r="EU43" s="257"/>
      <c r="EV43" s="257"/>
      <c r="EW43" s="257"/>
      <c r="EX43" s="257"/>
      <c r="EY43" s="257"/>
      <c r="EZ43" s="257"/>
      <c r="FA43" s="257"/>
      <c r="FB43" s="257"/>
      <c r="FC43" s="257"/>
      <c r="FD43" s="257"/>
      <c r="FE43" s="257"/>
      <c r="FF43" s="257"/>
      <c r="FG43" s="257"/>
      <c r="FH43" s="257"/>
      <c r="FI43" s="257"/>
      <c r="FJ43" s="257"/>
      <c r="FK43" s="257"/>
      <c r="FL43" s="257"/>
      <c r="FM43" s="257"/>
      <c r="FN43" s="257"/>
      <c r="FO43" s="257"/>
      <c r="FP43" s="257"/>
      <c r="FQ43" s="257"/>
      <c r="FR43" s="257"/>
      <c r="FS43" s="257"/>
      <c r="FT43" s="257"/>
      <c r="FU43" s="257"/>
      <c r="FV43" s="257"/>
      <c r="FW43" s="257"/>
      <c r="FX43" s="257"/>
      <c r="FY43" s="257"/>
      <c r="FZ43" s="257"/>
      <c r="GA43" s="257"/>
      <c r="GB43" s="257"/>
      <c r="GC43" s="257"/>
      <c r="GD43" s="257"/>
      <c r="GE43" s="257"/>
      <c r="GF43" s="257"/>
      <c r="GG43" s="257"/>
      <c r="GH43" s="257"/>
      <c r="GI43" s="257"/>
      <c r="GJ43" s="257"/>
      <c r="GK43" s="257"/>
      <c r="GL43" s="257"/>
      <c r="GM43" s="257"/>
      <c r="GN43" s="257"/>
      <c r="GO43" s="257"/>
      <c r="GP43" s="257"/>
      <c r="GQ43" s="257"/>
      <c r="GR43" s="257"/>
      <c r="GS43" s="257"/>
      <c r="GT43" s="257"/>
      <c r="GU43" s="257"/>
      <c r="GV43" s="257"/>
      <c r="GW43" s="257"/>
      <c r="GX43" s="257"/>
      <c r="GY43" s="257"/>
      <c r="GZ43" s="257"/>
      <c r="HA43" s="257"/>
      <c r="HB43" s="257"/>
      <c r="HC43" s="257"/>
      <c r="HD43" s="257"/>
      <c r="HE43" s="257"/>
      <c r="HF43" s="257"/>
      <c r="HG43" s="257"/>
      <c r="HH43" s="257"/>
      <c r="HI43" s="257"/>
      <c r="HJ43" s="257"/>
      <c r="HK43" s="257"/>
      <c r="HL43" s="257"/>
      <c r="HM43" s="257"/>
      <c r="HN43" s="257"/>
      <c r="HO43" s="257"/>
      <c r="HP43" s="257"/>
      <c r="HQ43" s="257"/>
      <c r="HR43" s="257"/>
      <c r="HS43" s="257"/>
      <c r="HT43" s="257"/>
      <c r="HU43" s="257"/>
      <c r="HV43" s="257"/>
      <c r="HW43" s="257"/>
      <c r="HX43" s="257"/>
      <c r="HY43" s="257"/>
      <c r="HZ43" s="257"/>
      <c r="IA43" s="257"/>
      <c r="IB43" s="257"/>
      <c r="IC43" s="257"/>
      <c r="ID43" s="257"/>
      <c r="IE43" s="257"/>
      <c r="IF43" s="257"/>
      <c r="IG43" s="257"/>
      <c r="IH43" s="257"/>
      <c r="II43" s="257"/>
      <c r="IJ43" s="257"/>
      <c r="IK43" s="257"/>
      <c r="IL43" s="257"/>
      <c r="IM43" s="257"/>
      <c r="IN43" s="257"/>
      <c r="IO43" s="257"/>
      <c r="IP43" s="257"/>
      <c r="IQ43" s="257"/>
      <c r="IR43" s="257"/>
      <c r="IS43" s="257"/>
      <c r="IT43" s="257"/>
      <c r="IU43" s="257"/>
      <c r="IV43" s="257"/>
    </row>
    <row r="44" spans="1:256" ht="15" x14ac:dyDescent="0.25">
      <c r="A44" s="200">
        <v>55</v>
      </c>
      <c r="B44" s="201">
        <f t="shared" si="49"/>
        <v>1.32</v>
      </c>
      <c r="C44" s="202">
        <v>8.0000000000000002E-3</v>
      </c>
      <c r="D44" s="203"/>
      <c r="E44" s="354"/>
      <c r="F44" s="245">
        <v>4300000</v>
      </c>
      <c r="G44" s="237">
        <f t="shared" si="0"/>
        <v>8.6</v>
      </c>
      <c r="H44" s="238">
        <f t="shared" si="1"/>
        <v>8.67</v>
      </c>
      <c r="I44" s="239">
        <f t="shared" si="2"/>
        <v>8.81</v>
      </c>
      <c r="J44" s="238">
        <f t="shared" si="3"/>
        <v>8.81</v>
      </c>
      <c r="K44" s="240">
        <f t="shared" si="4"/>
        <v>8.8800000000000008</v>
      </c>
      <c r="L44" s="241">
        <f t="shared" si="5"/>
        <v>8.94</v>
      </c>
      <c r="M44" s="239">
        <f t="shared" si="6"/>
        <v>9.01</v>
      </c>
      <c r="N44" s="238">
        <f t="shared" si="7"/>
        <v>9.08</v>
      </c>
      <c r="O44" s="239">
        <f t="shared" si="8"/>
        <v>9.2200000000000006</v>
      </c>
      <c r="P44" s="238">
        <f t="shared" si="9"/>
        <v>9.2200000000000006</v>
      </c>
      <c r="Q44" s="239">
        <f t="shared" si="10"/>
        <v>9.2899999999999991</v>
      </c>
      <c r="R44" s="238">
        <f t="shared" si="11"/>
        <v>9.36</v>
      </c>
      <c r="S44" s="239">
        <f t="shared" si="12"/>
        <v>9.43</v>
      </c>
      <c r="T44" s="238">
        <f t="shared" si="13"/>
        <v>9.49</v>
      </c>
      <c r="U44" s="240">
        <f t="shared" si="14"/>
        <v>9.56</v>
      </c>
      <c r="V44" s="241">
        <f t="shared" si="15"/>
        <v>9.6300000000000008</v>
      </c>
      <c r="W44" s="239">
        <f t="shared" si="16"/>
        <v>9.6999999999999993</v>
      </c>
      <c r="X44" s="238">
        <f t="shared" si="17"/>
        <v>9.77</v>
      </c>
      <c r="Y44" s="239">
        <f t="shared" si="18"/>
        <v>9.84</v>
      </c>
      <c r="Z44" s="238">
        <f t="shared" si="19"/>
        <v>9.91</v>
      </c>
      <c r="AA44" s="239">
        <f t="shared" si="20"/>
        <v>9.98</v>
      </c>
      <c r="AB44" s="238">
        <f t="shared" si="21"/>
        <v>10.039999999999999</v>
      </c>
      <c r="AC44" s="239">
        <f t="shared" si="22"/>
        <v>10.11</v>
      </c>
      <c r="AD44" s="238">
        <f t="shared" si="23"/>
        <v>10.18</v>
      </c>
      <c r="AE44" s="240">
        <f t="shared" si="24"/>
        <v>10.25</v>
      </c>
      <c r="AF44" s="241">
        <f t="shared" si="25"/>
        <v>10.32</v>
      </c>
      <c r="AG44" s="239">
        <f t="shared" si="26"/>
        <v>10.39</v>
      </c>
      <c r="AH44" s="238">
        <f t="shared" si="27"/>
        <v>10.46</v>
      </c>
      <c r="AI44" s="239">
        <f t="shared" si="28"/>
        <v>10.53</v>
      </c>
      <c r="AJ44" s="238">
        <f t="shared" si="29"/>
        <v>10.6</v>
      </c>
      <c r="AK44" s="239">
        <f t="shared" si="30"/>
        <v>10.66</v>
      </c>
      <c r="AL44" s="238">
        <f t="shared" si="31"/>
        <v>10.73</v>
      </c>
      <c r="AM44" s="239">
        <f t="shared" si="32"/>
        <v>10.8</v>
      </c>
      <c r="AN44" s="238">
        <f t="shared" si="33"/>
        <v>10.87</v>
      </c>
      <c r="AO44" s="240">
        <f t="shared" si="34"/>
        <v>10.94</v>
      </c>
      <c r="AP44" s="241">
        <f t="shared" si="35"/>
        <v>11.01</v>
      </c>
      <c r="AQ44" s="239">
        <f t="shared" si="36"/>
        <v>11.08</v>
      </c>
      <c r="AR44" s="238">
        <f t="shared" si="37"/>
        <v>11.15</v>
      </c>
      <c r="AS44" s="239">
        <f t="shared" si="38"/>
        <v>11.21</v>
      </c>
      <c r="AT44" s="238">
        <f t="shared" si="39"/>
        <v>11.28</v>
      </c>
      <c r="AU44" s="239">
        <f t="shared" si="40"/>
        <v>11.35</v>
      </c>
      <c r="AV44" s="242">
        <f t="shared" si="41"/>
        <v>11.42</v>
      </c>
      <c r="AW44" s="239">
        <f t="shared" si="42"/>
        <v>11.49</v>
      </c>
      <c r="AX44" s="238">
        <f t="shared" si="43"/>
        <v>11.56</v>
      </c>
      <c r="AY44" s="240">
        <f t="shared" si="44"/>
        <v>11.63</v>
      </c>
      <c r="AZ44" s="302">
        <f t="shared" si="45"/>
        <v>11.7</v>
      </c>
      <c r="BA44" s="239">
        <f t="shared" si="46"/>
        <v>11.76</v>
      </c>
      <c r="BB44" s="242">
        <f t="shared" si="47"/>
        <v>11.83</v>
      </c>
      <c r="BC44" s="239">
        <f t="shared" si="48"/>
        <v>11.9</v>
      </c>
      <c r="BD44" s="242">
        <f t="shared" si="50"/>
        <v>11.97</v>
      </c>
      <c r="BE44" s="239">
        <f t="shared" si="51"/>
        <v>12.04</v>
      </c>
      <c r="BF44" s="244"/>
      <c r="BG44" s="301"/>
      <c r="BH44" s="245">
        <v>4300000</v>
      </c>
      <c r="BI44" s="354"/>
      <c r="BJ44" s="257"/>
      <c r="BK44" s="257"/>
      <c r="BL44" s="257"/>
      <c r="BM44" s="257"/>
      <c r="BN44" s="257"/>
      <c r="BO44" s="257"/>
      <c r="BP44" s="257"/>
      <c r="BQ44" s="257"/>
      <c r="BR44" s="257"/>
      <c r="BS44" s="257"/>
      <c r="BT44" s="257"/>
      <c r="BU44" s="257"/>
      <c r="BV44" s="257"/>
      <c r="BW44" s="257"/>
      <c r="BX44" s="257"/>
      <c r="BY44" s="257"/>
      <c r="BZ44" s="257"/>
      <c r="CA44" s="257"/>
      <c r="CB44" s="257"/>
      <c r="CC44" s="257"/>
      <c r="CD44" s="257"/>
      <c r="CE44" s="257"/>
      <c r="CF44" s="257"/>
      <c r="CG44" s="257"/>
      <c r="CH44" s="257"/>
      <c r="CI44" s="257"/>
      <c r="CJ44" s="257"/>
      <c r="CK44" s="257"/>
      <c r="CL44" s="257"/>
      <c r="CM44" s="257"/>
      <c r="CN44" s="257"/>
      <c r="CO44" s="257"/>
      <c r="CP44" s="257"/>
      <c r="CQ44" s="257"/>
      <c r="CR44" s="257"/>
      <c r="CS44" s="257"/>
      <c r="CT44" s="257"/>
      <c r="CU44" s="257"/>
      <c r="CV44" s="257"/>
      <c r="CW44" s="257"/>
      <c r="CX44" s="257"/>
      <c r="CY44" s="257"/>
      <c r="CZ44" s="257"/>
      <c r="DA44" s="257"/>
      <c r="DB44" s="257"/>
      <c r="DC44" s="257"/>
      <c r="DD44" s="257"/>
      <c r="DE44" s="257"/>
      <c r="DF44" s="257"/>
      <c r="DG44" s="257"/>
      <c r="DH44" s="257"/>
      <c r="DI44" s="257"/>
      <c r="DJ44" s="257"/>
      <c r="DK44" s="257"/>
      <c r="DL44" s="257"/>
      <c r="DM44" s="257"/>
      <c r="DN44" s="257"/>
      <c r="DO44" s="257"/>
      <c r="DP44" s="257"/>
      <c r="DQ44" s="257"/>
      <c r="DR44" s="257"/>
      <c r="DS44" s="257"/>
      <c r="DT44" s="257"/>
      <c r="DU44" s="257"/>
      <c r="DV44" s="257"/>
      <c r="DW44" s="257"/>
      <c r="DX44" s="257"/>
      <c r="DY44" s="257"/>
      <c r="DZ44" s="257"/>
      <c r="EA44" s="257"/>
      <c r="EB44" s="257"/>
      <c r="EC44" s="257"/>
      <c r="ED44" s="257"/>
      <c r="EE44" s="257"/>
      <c r="EF44" s="257"/>
      <c r="EG44" s="257"/>
      <c r="EH44" s="257"/>
      <c r="EI44" s="257"/>
      <c r="EJ44" s="257"/>
      <c r="EK44" s="257"/>
      <c r="EL44" s="257"/>
      <c r="EM44" s="257"/>
      <c r="EN44" s="257"/>
      <c r="EO44" s="257"/>
      <c r="EP44" s="257"/>
      <c r="EQ44" s="257"/>
      <c r="ER44" s="257"/>
      <c r="ES44" s="257"/>
      <c r="ET44" s="257"/>
      <c r="EU44" s="257"/>
      <c r="EV44" s="257"/>
      <c r="EW44" s="257"/>
      <c r="EX44" s="257"/>
      <c r="EY44" s="257"/>
      <c r="EZ44" s="257"/>
      <c r="FA44" s="257"/>
      <c r="FB44" s="257"/>
      <c r="FC44" s="257"/>
      <c r="FD44" s="257"/>
      <c r="FE44" s="257"/>
      <c r="FF44" s="257"/>
      <c r="FG44" s="257"/>
      <c r="FH44" s="257"/>
      <c r="FI44" s="257"/>
      <c r="FJ44" s="257"/>
      <c r="FK44" s="257"/>
      <c r="FL44" s="257"/>
      <c r="FM44" s="257"/>
      <c r="FN44" s="257"/>
      <c r="FO44" s="257"/>
      <c r="FP44" s="257"/>
      <c r="FQ44" s="257"/>
      <c r="FR44" s="257"/>
      <c r="FS44" s="257"/>
      <c r="FT44" s="257"/>
      <c r="FU44" s="257"/>
      <c r="FV44" s="257"/>
      <c r="FW44" s="257"/>
      <c r="FX44" s="257"/>
      <c r="FY44" s="257"/>
      <c r="FZ44" s="257"/>
      <c r="GA44" s="257"/>
      <c r="GB44" s="257"/>
      <c r="GC44" s="257"/>
      <c r="GD44" s="257"/>
      <c r="GE44" s="257"/>
      <c r="GF44" s="257"/>
      <c r="GG44" s="257"/>
      <c r="GH44" s="257"/>
      <c r="GI44" s="257"/>
      <c r="GJ44" s="257"/>
      <c r="GK44" s="257"/>
      <c r="GL44" s="257"/>
      <c r="GM44" s="257"/>
      <c r="GN44" s="257"/>
      <c r="GO44" s="257"/>
      <c r="GP44" s="257"/>
      <c r="GQ44" s="257"/>
      <c r="GR44" s="257"/>
      <c r="GS44" s="257"/>
      <c r="GT44" s="257"/>
      <c r="GU44" s="257"/>
      <c r="GV44" s="257"/>
      <c r="GW44" s="257"/>
      <c r="GX44" s="257"/>
      <c r="GY44" s="257"/>
      <c r="GZ44" s="257"/>
      <c r="HA44" s="257"/>
      <c r="HB44" s="257"/>
      <c r="HC44" s="257"/>
      <c r="HD44" s="257"/>
      <c r="HE44" s="257"/>
      <c r="HF44" s="257"/>
      <c r="HG44" s="257"/>
      <c r="HH44" s="257"/>
      <c r="HI44" s="257"/>
      <c r="HJ44" s="257"/>
      <c r="HK44" s="257"/>
      <c r="HL44" s="257"/>
      <c r="HM44" s="257"/>
      <c r="HN44" s="257"/>
      <c r="HO44" s="257"/>
      <c r="HP44" s="257"/>
      <c r="HQ44" s="257"/>
      <c r="HR44" s="257"/>
      <c r="HS44" s="257"/>
      <c r="HT44" s="257"/>
      <c r="HU44" s="257"/>
      <c r="HV44" s="257"/>
      <c r="HW44" s="257"/>
      <c r="HX44" s="257"/>
      <c r="HY44" s="257"/>
      <c r="HZ44" s="257"/>
      <c r="IA44" s="257"/>
      <c r="IB44" s="257"/>
      <c r="IC44" s="257"/>
      <c r="ID44" s="257"/>
      <c r="IE44" s="257"/>
      <c r="IF44" s="257"/>
      <c r="IG44" s="257"/>
      <c r="IH44" s="257"/>
      <c r="II44" s="257"/>
      <c r="IJ44" s="257"/>
      <c r="IK44" s="257"/>
      <c r="IL44" s="257"/>
      <c r="IM44" s="257"/>
      <c r="IN44" s="257"/>
      <c r="IO44" s="257"/>
      <c r="IP44" s="257"/>
      <c r="IQ44" s="257"/>
      <c r="IR44" s="257"/>
      <c r="IS44" s="257"/>
      <c r="IT44" s="257"/>
      <c r="IU44" s="257"/>
      <c r="IV44" s="257"/>
    </row>
    <row r="45" spans="1:256" ht="15" x14ac:dyDescent="0.25">
      <c r="A45" s="214">
        <v>56</v>
      </c>
      <c r="B45" s="215">
        <f t="shared" si="49"/>
        <v>1.3280000000000001</v>
      </c>
      <c r="C45" s="215">
        <v>8.0000000000000002E-3</v>
      </c>
      <c r="D45" s="203"/>
      <c r="E45" s="354"/>
      <c r="F45" s="236">
        <v>4400000</v>
      </c>
      <c r="G45" s="237">
        <f t="shared" si="0"/>
        <v>8.57</v>
      </c>
      <c r="H45" s="238">
        <f t="shared" si="1"/>
        <v>8.64</v>
      </c>
      <c r="I45" s="239">
        <f t="shared" si="2"/>
        <v>8.7799999999999994</v>
      </c>
      <c r="J45" s="238">
        <f t="shared" si="3"/>
        <v>8.7799999999999994</v>
      </c>
      <c r="K45" s="240">
        <f t="shared" si="4"/>
        <v>8.84</v>
      </c>
      <c r="L45" s="241">
        <f t="shared" si="5"/>
        <v>8.91</v>
      </c>
      <c r="M45" s="239">
        <f t="shared" si="6"/>
        <v>8.98</v>
      </c>
      <c r="N45" s="238">
        <f t="shared" si="7"/>
        <v>9.0500000000000007</v>
      </c>
      <c r="O45" s="239">
        <f t="shared" si="8"/>
        <v>9.19</v>
      </c>
      <c r="P45" s="238">
        <f t="shared" si="9"/>
        <v>9.19</v>
      </c>
      <c r="Q45" s="239">
        <f t="shared" si="10"/>
        <v>9.26</v>
      </c>
      <c r="R45" s="238">
        <f t="shared" si="11"/>
        <v>9.32</v>
      </c>
      <c r="S45" s="239">
        <f t="shared" si="12"/>
        <v>9.39</v>
      </c>
      <c r="T45" s="238">
        <f t="shared" si="13"/>
        <v>9.4600000000000009</v>
      </c>
      <c r="U45" s="240">
        <f t="shared" si="14"/>
        <v>9.5299999999999994</v>
      </c>
      <c r="V45" s="241">
        <f t="shared" si="15"/>
        <v>9.6</v>
      </c>
      <c r="W45" s="239">
        <f t="shared" si="16"/>
        <v>9.67</v>
      </c>
      <c r="X45" s="238">
        <f t="shared" si="17"/>
        <v>9.74</v>
      </c>
      <c r="Y45" s="239">
        <f t="shared" si="18"/>
        <v>9.8000000000000007</v>
      </c>
      <c r="Z45" s="238">
        <f t="shared" si="19"/>
        <v>9.8699999999999992</v>
      </c>
      <c r="AA45" s="239">
        <f t="shared" si="20"/>
        <v>9.94</v>
      </c>
      <c r="AB45" s="238">
        <f t="shared" si="21"/>
        <v>10.01</v>
      </c>
      <c r="AC45" s="239">
        <f t="shared" si="22"/>
        <v>10.08</v>
      </c>
      <c r="AD45" s="238">
        <f t="shared" si="23"/>
        <v>10.15</v>
      </c>
      <c r="AE45" s="240">
        <f t="shared" si="24"/>
        <v>10.220000000000001</v>
      </c>
      <c r="AF45" s="241">
        <f t="shared" si="25"/>
        <v>10.28</v>
      </c>
      <c r="AG45" s="239">
        <f t="shared" si="26"/>
        <v>10.35</v>
      </c>
      <c r="AH45" s="238">
        <f t="shared" si="27"/>
        <v>10.42</v>
      </c>
      <c r="AI45" s="239">
        <f t="shared" si="28"/>
        <v>10.49</v>
      </c>
      <c r="AJ45" s="238">
        <f t="shared" si="29"/>
        <v>10.56</v>
      </c>
      <c r="AK45" s="239">
        <f t="shared" si="30"/>
        <v>10.63</v>
      </c>
      <c r="AL45" s="238">
        <f t="shared" si="31"/>
        <v>10.7</v>
      </c>
      <c r="AM45" s="239">
        <f t="shared" si="32"/>
        <v>10.76</v>
      </c>
      <c r="AN45" s="238">
        <f t="shared" si="33"/>
        <v>10.83</v>
      </c>
      <c r="AO45" s="240">
        <f t="shared" si="34"/>
        <v>10.9</v>
      </c>
      <c r="AP45" s="241">
        <f t="shared" si="35"/>
        <v>10.97</v>
      </c>
      <c r="AQ45" s="239">
        <f t="shared" si="36"/>
        <v>11.04</v>
      </c>
      <c r="AR45" s="238">
        <f t="shared" si="37"/>
        <v>11.11</v>
      </c>
      <c r="AS45" s="239">
        <f t="shared" si="38"/>
        <v>11.18</v>
      </c>
      <c r="AT45" s="238">
        <f t="shared" si="39"/>
        <v>11.24</v>
      </c>
      <c r="AU45" s="239">
        <f t="shared" si="40"/>
        <v>11.31</v>
      </c>
      <c r="AV45" s="242">
        <f t="shared" si="41"/>
        <v>11.38</v>
      </c>
      <c r="AW45" s="239">
        <f t="shared" si="42"/>
        <v>11.45</v>
      </c>
      <c r="AX45" s="238">
        <f t="shared" si="43"/>
        <v>11.52</v>
      </c>
      <c r="AY45" s="240">
        <f t="shared" si="44"/>
        <v>11.59</v>
      </c>
      <c r="AZ45" s="302">
        <f t="shared" si="45"/>
        <v>11.66</v>
      </c>
      <c r="BA45" s="239">
        <f t="shared" si="46"/>
        <v>11.72</v>
      </c>
      <c r="BB45" s="242">
        <f t="shared" si="47"/>
        <v>11.79</v>
      </c>
      <c r="BC45" s="239">
        <f t="shared" si="48"/>
        <v>11.86</v>
      </c>
      <c r="BD45" s="242">
        <f t="shared" si="50"/>
        <v>11.93</v>
      </c>
      <c r="BE45" s="239">
        <f t="shared" si="51"/>
        <v>12</v>
      </c>
      <c r="BF45" s="244"/>
      <c r="BG45" s="301"/>
      <c r="BH45" s="236">
        <v>4400000</v>
      </c>
      <c r="BI45" s="354"/>
      <c r="BJ45" s="257"/>
      <c r="BK45" s="257"/>
      <c r="BL45" s="257"/>
      <c r="BM45" s="257"/>
      <c r="BN45" s="257"/>
      <c r="BO45" s="257"/>
      <c r="BP45" s="257"/>
      <c r="BQ45" s="257"/>
      <c r="BR45" s="257"/>
      <c r="BS45" s="257"/>
      <c r="BT45" s="257"/>
      <c r="BU45" s="257"/>
      <c r="BV45" s="257"/>
      <c r="BW45" s="257"/>
      <c r="BX45" s="257"/>
      <c r="BY45" s="257"/>
      <c r="BZ45" s="257"/>
      <c r="CA45" s="257"/>
      <c r="CB45" s="257"/>
      <c r="CC45" s="257"/>
      <c r="CD45" s="257"/>
      <c r="CE45" s="257"/>
      <c r="CF45" s="257"/>
      <c r="CG45" s="257"/>
      <c r="CH45" s="257"/>
      <c r="CI45" s="257"/>
      <c r="CJ45" s="257"/>
      <c r="CK45" s="257"/>
      <c r="CL45" s="257"/>
      <c r="CM45" s="257"/>
      <c r="CN45" s="257"/>
      <c r="CO45" s="257"/>
      <c r="CP45" s="257"/>
      <c r="CQ45" s="257"/>
      <c r="CR45" s="257"/>
      <c r="CS45" s="257"/>
      <c r="CT45" s="257"/>
      <c r="CU45" s="257"/>
      <c r="CV45" s="257"/>
      <c r="CW45" s="257"/>
      <c r="CX45" s="257"/>
      <c r="CY45" s="257"/>
      <c r="CZ45" s="257"/>
      <c r="DA45" s="257"/>
      <c r="DB45" s="257"/>
      <c r="DC45" s="257"/>
      <c r="DD45" s="257"/>
      <c r="DE45" s="257"/>
      <c r="DF45" s="257"/>
      <c r="DG45" s="257"/>
      <c r="DH45" s="257"/>
      <c r="DI45" s="257"/>
      <c r="DJ45" s="257"/>
      <c r="DK45" s="257"/>
      <c r="DL45" s="257"/>
      <c r="DM45" s="257"/>
      <c r="DN45" s="257"/>
      <c r="DO45" s="257"/>
      <c r="DP45" s="257"/>
      <c r="DQ45" s="257"/>
      <c r="DR45" s="257"/>
      <c r="DS45" s="257"/>
      <c r="DT45" s="257"/>
      <c r="DU45" s="257"/>
      <c r="DV45" s="257"/>
      <c r="DW45" s="257"/>
      <c r="DX45" s="257"/>
      <c r="DY45" s="257"/>
      <c r="DZ45" s="257"/>
      <c r="EA45" s="257"/>
      <c r="EB45" s="257"/>
      <c r="EC45" s="257"/>
      <c r="ED45" s="257"/>
      <c r="EE45" s="257"/>
      <c r="EF45" s="257"/>
      <c r="EG45" s="257"/>
      <c r="EH45" s="257"/>
      <c r="EI45" s="257"/>
      <c r="EJ45" s="257"/>
      <c r="EK45" s="257"/>
      <c r="EL45" s="257"/>
      <c r="EM45" s="257"/>
      <c r="EN45" s="257"/>
      <c r="EO45" s="257"/>
      <c r="EP45" s="257"/>
      <c r="EQ45" s="257"/>
      <c r="ER45" s="257"/>
      <c r="ES45" s="257"/>
      <c r="ET45" s="257"/>
      <c r="EU45" s="257"/>
      <c r="EV45" s="257"/>
      <c r="EW45" s="257"/>
      <c r="EX45" s="257"/>
      <c r="EY45" s="257"/>
      <c r="EZ45" s="257"/>
      <c r="FA45" s="257"/>
      <c r="FB45" s="257"/>
      <c r="FC45" s="257"/>
      <c r="FD45" s="257"/>
      <c r="FE45" s="257"/>
      <c r="FF45" s="257"/>
      <c r="FG45" s="257"/>
      <c r="FH45" s="257"/>
      <c r="FI45" s="257"/>
      <c r="FJ45" s="257"/>
      <c r="FK45" s="257"/>
      <c r="FL45" s="257"/>
      <c r="FM45" s="257"/>
      <c r="FN45" s="257"/>
      <c r="FO45" s="257"/>
      <c r="FP45" s="257"/>
      <c r="FQ45" s="257"/>
      <c r="FR45" s="257"/>
      <c r="FS45" s="257"/>
      <c r="FT45" s="257"/>
      <c r="FU45" s="257"/>
      <c r="FV45" s="257"/>
      <c r="FW45" s="257"/>
      <c r="FX45" s="257"/>
      <c r="FY45" s="257"/>
      <c r="FZ45" s="257"/>
      <c r="GA45" s="257"/>
      <c r="GB45" s="257"/>
      <c r="GC45" s="257"/>
      <c r="GD45" s="257"/>
      <c r="GE45" s="257"/>
      <c r="GF45" s="257"/>
      <c r="GG45" s="257"/>
      <c r="GH45" s="257"/>
      <c r="GI45" s="257"/>
      <c r="GJ45" s="257"/>
      <c r="GK45" s="257"/>
      <c r="GL45" s="257"/>
      <c r="GM45" s="257"/>
      <c r="GN45" s="257"/>
      <c r="GO45" s="257"/>
      <c r="GP45" s="257"/>
      <c r="GQ45" s="257"/>
      <c r="GR45" s="257"/>
      <c r="GS45" s="257"/>
      <c r="GT45" s="257"/>
      <c r="GU45" s="257"/>
      <c r="GV45" s="257"/>
      <c r="GW45" s="257"/>
      <c r="GX45" s="257"/>
      <c r="GY45" s="257"/>
      <c r="GZ45" s="257"/>
      <c r="HA45" s="257"/>
      <c r="HB45" s="257"/>
      <c r="HC45" s="257"/>
      <c r="HD45" s="257"/>
      <c r="HE45" s="257"/>
      <c r="HF45" s="257"/>
      <c r="HG45" s="257"/>
      <c r="HH45" s="257"/>
      <c r="HI45" s="257"/>
      <c r="HJ45" s="257"/>
      <c r="HK45" s="257"/>
      <c r="HL45" s="257"/>
      <c r="HM45" s="257"/>
      <c r="HN45" s="257"/>
      <c r="HO45" s="257"/>
      <c r="HP45" s="257"/>
      <c r="HQ45" s="257"/>
      <c r="HR45" s="257"/>
      <c r="HS45" s="257"/>
      <c r="HT45" s="257"/>
      <c r="HU45" s="257"/>
      <c r="HV45" s="257"/>
      <c r="HW45" s="257"/>
      <c r="HX45" s="257"/>
      <c r="HY45" s="257"/>
      <c r="HZ45" s="257"/>
      <c r="IA45" s="257"/>
      <c r="IB45" s="257"/>
      <c r="IC45" s="257"/>
      <c r="ID45" s="257"/>
      <c r="IE45" s="257"/>
      <c r="IF45" s="257"/>
      <c r="IG45" s="257"/>
      <c r="IH45" s="257"/>
      <c r="II45" s="257"/>
      <c r="IJ45" s="257"/>
      <c r="IK45" s="257"/>
      <c r="IL45" s="257"/>
      <c r="IM45" s="257"/>
      <c r="IN45" s="257"/>
      <c r="IO45" s="257"/>
      <c r="IP45" s="257"/>
      <c r="IQ45" s="257"/>
      <c r="IR45" s="257"/>
      <c r="IS45" s="257"/>
      <c r="IT45" s="257"/>
      <c r="IU45" s="257"/>
      <c r="IV45" s="257"/>
    </row>
    <row r="46" spans="1:256" ht="15" x14ac:dyDescent="0.25">
      <c r="A46" s="200">
        <v>57</v>
      </c>
      <c r="B46" s="201">
        <f t="shared" si="49"/>
        <v>1.3360000000000001</v>
      </c>
      <c r="C46" s="202">
        <v>8.0000000000000002E-3</v>
      </c>
      <c r="D46" s="203"/>
      <c r="E46" s="354"/>
      <c r="F46" s="245">
        <v>4500000</v>
      </c>
      <c r="G46" s="237">
        <f t="shared" si="0"/>
        <v>8.5500000000000007</v>
      </c>
      <c r="H46" s="238">
        <f t="shared" si="1"/>
        <v>8.6199999999999992</v>
      </c>
      <c r="I46" s="239">
        <f t="shared" si="2"/>
        <v>8.76</v>
      </c>
      <c r="J46" s="238">
        <f t="shared" si="3"/>
        <v>8.76</v>
      </c>
      <c r="K46" s="240">
        <f t="shared" si="4"/>
        <v>8.82</v>
      </c>
      <c r="L46" s="241">
        <f t="shared" si="5"/>
        <v>8.89</v>
      </c>
      <c r="M46" s="239">
        <f t="shared" si="6"/>
        <v>8.9600000000000009</v>
      </c>
      <c r="N46" s="238">
        <f t="shared" si="7"/>
        <v>9.0299999999999994</v>
      </c>
      <c r="O46" s="239">
        <f t="shared" si="8"/>
        <v>9.17</v>
      </c>
      <c r="P46" s="238">
        <f t="shared" si="9"/>
        <v>9.17</v>
      </c>
      <c r="Q46" s="239">
        <f t="shared" si="10"/>
        <v>9.23</v>
      </c>
      <c r="R46" s="238">
        <f t="shared" si="11"/>
        <v>9.3000000000000007</v>
      </c>
      <c r="S46" s="239">
        <f t="shared" si="12"/>
        <v>9.3699999999999992</v>
      </c>
      <c r="T46" s="238">
        <f t="shared" si="13"/>
        <v>9.44</v>
      </c>
      <c r="U46" s="240">
        <f t="shared" si="14"/>
        <v>9.51</v>
      </c>
      <c r="V46" s="241">
        <f t="shared" si="15"/>
        <v>9.58</v>
      </c>
      <c r="W46" s="239">
        <f t="shared" si="16"/>
        <v>9.64</v>
      </c>
      <c r="X46" s="238">
        <f t="shared" si="17"/>
        <v>9.7100000000000009</v>
      </c>
      <c r="Y46" s="239">
        <f t="shared" si="18"/>
        <v>9.7799999999999994</v>
      </c>
      <c r="Z46" s="238">
        <f t="shared" si="19"/>
        <v>9.85</v>
      </c>
      <c r="AA46" s="239">
        <f t="shared" si="20"/>
        <v>9.92</v>
      </c>
      <c r="AB46" s="238">
        <f t="shared" si="21"/>
        <v>9.99</v>
      </c>
      <c r="AC46" s="239">
        <f t="shared" si="22"/>
        <v>10.050000000000001</v>
      </c>
      <c r="AD46" s="238">
        <f t="shared" si="23"/>
        <v>10.119999999999999</v>
      </c>
      <c r="AE46" s="240">
        <f t="shared" si="24"/>
        <v>10.19</v>
      </c>
      <c r="AF46" s="241">
        <f t="shared" si="25"/>
        <v>10.26</v>
      </c>
      <c r="AG46" s="239">
        <f t="shared" si="26"/>
        <v>10.33</v>
      </c>
      <c r="AH46" s="238">
        <f t="shared" si="27"/>
        <v>10.4</v>
      </c>
      <c r="AI46" s="239">
        <f t="shared" si="28"/>
        <v>10.47</v>
      </c>
      <c r="AJ46" s="238">
        <f t="shared" si="29"/>
        <v>10.53</v>
      </c>
      <c r="AK46" s="239">
        <f t="shared" si="30"/>
        <v>10.6</v>
      </c>
      <c r="AL46" s="238">
        <f t="shared" si="31"/>
        <v>10.67</v>
      </c>
      <c r="AM46" s="239">
        <f t="shared" si="32"/>
        <v>10.74</v>
      </c>
      <c r="AN46" s="238">
        <f t="shared" si="33"/>
        <v>10.81</v>
      </c>
      <c r="AO46" s="240">
        <f t="shared" si="34"/>
        <v>10.88</v>
      </c>
      <c r="AP46" s="241">
        <f t="shared" si="35"/>
        <v>10.94</v>
      </c>
      <c r="AQ46" s="239">
        <f t="shared" si="36"/>
        <v>11.01</v>
      </c>
      <c r="AR46" s="238">
        <f t="shared" si="37"/>
        <v>11.08</v>
      </c>
      <c r="AS46" s="239">
        <f t="shared" si="38"/>
        <v>11.15</v>
      </c>
      <c r="AT46" s="238">
        <f t="shared" si="39"/>
        <v>11.22</v>
      </c>
      <c r="AU46" s="239">
        <f t="shared" si="40"/>
        <v>11.29</v>
      </c>
      <c r="AV46" s="242">
        <f t="shared" si="41"/>
        <v>11.35</v>
      </c>
      <c r="AW46" s="239">
        <f t="shared" si="42"/>
        <v>11.42</v>
      </c>
      <c r="AX46" s="238">
        <f t="shared" si="43"/>
        <v>11.49</v>
      </c>
      <c r="AY46" s="240">
        <f t="shared" si="44"/>
        <v>11.56</v>
      </c>
      <c r="AZ46" s="302">
        <f t="shared" si="45"/>
        <v>11.63</v>
      </c>
      <c r="BA46" s="239">
        <f t="shared" si="46"/>
        <v>11.7</v>
      </c>
      <c r="BB46" s="242">
        <f t="shared" si="47"/>
        <v>11.76</v>
      </c>
      <c r="BC46" s="239">
        <f t="shared" si="48"/>
        <v>11.83</v>
      </c>
      <c r="BD46" s="242">
        <f t="shared" si="50"/>
        <v>11.9</v>
      </c>
      <c r="BE46" s="239">
        <f t="shared" si="51"/>
        <v>11.97</v>
      </c>
      <c r="BF46" s="244"/>
      <c r="BG46" s="301"/>
      <c r="BH46" s="245">
        <v>4500000</v>
      </c>
      <c r="BI46" s="354"/>
      <c r="BJ46" s="257"/>
      <c r="BK46" s="257"/>
      <c r="BL46" s="257"/>
      <c r="BM46" s="257"/>
      <c r="BN46" s="257"/>
      <c r="BO46" s="257"/>
      <c r="BP46" s="257"/>
      <c r="BQ46" s="257"/>
      <c r="BR46" s="257"/>
      <c r="BS46" s="257"/>
      <c r="BT46" s="257"/>
      <c r="BU46" s="257"/>
      <c r="BV46" s="257"/>
      <c r="BW46" s="257"/>
      <c r="BX46" s="257"/>
      <c r="BY46" s="257"/>
      <c r="BZ46" s="257"/>
      <c r="CA46" s="257"/>
      <c r="CB46" s="257"/>
      <c r="CC46" s="257"/>
      <c r="CD46" s="257"/>
      <c r="CE46" s="257"/>
      <c r="CF46" s="257"/>
      <c r="CG46" s="257"/>
      <c r="CH46" s="257"/>
      <c r="CI46" s="257"/>
      <c r="CJ46" s="257"/>
      <c r="CK46" s="257"/>
      <c r="CL46" s="257"/>
      <c r="CM46" s="257"/>
      <c r="CN46" s="257"/>
      <c r="CO46" s="257"/>
      <c r="CP46" s="257"/>
      <c r="CQ46" s="257"/>
      <c r="CR46" s="257"/>
      <c r="CS46" s="257"/>
      <c r="CT46" s="257"/>
      <c r="CU46" s="257"/>
      <c r="CV46" s="257"/>
      <c r="CW46" s="257"/>
      <c r="CX46" s="257"/>
      <c r="CY46" s="257"/>
      <c r="CZ46" s="257"/>
      <c r="DA46" s="257"/>
      <c r="DB46" s="257"/>
      <c r="DC46" s="257"/>
      <c r="DD46" s="257"/>
      <c r="DE46" s="257"/>
      <c r="DF46" s="257"/>
      <c r="DG46" s="257"/>
      <c r="DH46" s="257"/>
      <c r="DI46" s="257"/>
      <c r="DJ46" s="257"/>
      <c r="DK46" s="257"/>
      <c r="DL46" s="257"/>
      <c r="DM46" s="257"/>
      <c r="DN46" s="257"/>
      <c r="DO46" s="257"/>
      <c r="DP46" s="257"/>
      <c r="DQ46" s="257"/>
      <c r="DR46" s="257"/>
      <c r="DS46" s="257"/>
      <c r="DT46" s="257"/>
      <c r="DU46" s="257"/>
      <c r="DV46" s="257"/>
      <c r="DW46" s="257"/>
      <c r="DX46" s="257"/>
      <c r="DY46" s="257"/>
      <c r="DZ46" s="257"/>
      <c r="EA46" s="257"/>
      <c r="EB46" s="257"/>
      <c r="EC46" s="257"/>
      <c r="ED46" s="257"/>
      <c r="EE46" s="257"/>
      <c r="EF46" s="257"/>
      <c r="EG46" s="257"/>
      <c r="EH46" s="257"/>
      <c r="EI46" s="257"/>
      <c r="EJ46" s="257"/>
      <c r="EK46" s="257"/>
      <c r="EL46" s="257"/>
      <c r="EM46" s="257"/>
      <c r="EN46" s="257"/>
      <c r="EO46" s="257"/>
      <c r="EP46" s="257"/>
      <c r="EQ46" s="257"/>
      <c r="ER46" s="257"/>
      <c r="ES46" s="257"/>
      <c r="ET46" s="257"/>
      <c r="EU46" s="257"/>
      <c r="EV46" s="257"/>
      <c r="EW46" s="257"/>
      <c r="EX46" s="257"/>
      <c r="EY46" s="257"/>
      <c r="EZ46" s="257"/>
      <c r="FA46" s="257"/>
      <c r="FB46" s="257"/>
      <c r="FC46" s="257"/>
      <c r="FD46" s="257"/>
      <c r="FE46" s="257"/>
      <c r="FF46" s="257"/>
      <c r="FG46" s="257"/>
      <c r="FH46" s="257"/>
      <c r="FI46" s="257"/>
      <c r="FJ46" s="257"/>
      <c r="FK46" s="257"/>
      <c r="FL46" s="257"/>
      <c r="FM46" s="257"/>
      <c r="FN46" s="257"/>
      <c r="FO46" s="257"/>
      <c r="FP46" s="257"/>
      <c r="FQ46" s="257"/>
      <c r="FR46" s="257"/>
      <c r="FS46" s="257"/>
      <c r="FT46" s="257"/>
      <c r="FU46" s="257"/>
      <c r="FV46" s="257"/>
      <c r="FW46" s="257"/>
      <c r="FX46" s="257"/>
      <c r="FY46" s="257"/>
      <c r="FZ46" s="257"/>
      <c r="GA46" s="257"/>
      <c r="GB46" s="257"/>
      <c r="GC46" s="257"/>
      <c r="GD46" s="257"/>
      <c r="GE46" s="257"/>
      <c r="GF46" s="257"/>
      <c r="GG46" s="257"/>
      <c r="GH46" s="257"/>
      <c r="GI46" s="257"/>
      <c r="GJ46" s="257"/>
      <c r="GK46" s="257"/>
      <c r="GL46" s="257"/>
      <c r="GM46" s="257"/>
      <c r="GN46" s="257"/>
      <c r="GO46" s="257"/>
      <c r="GP46" s="257"/>
      <c r="GQ46" s="257"/>
      <c r="GR46" s="257"/>
      <c r="GS46" s="257"/>
      <c r="GT46" s="257"/>
      <c r="GU46" s="257"/>
      <c r="GV46" s="257"/>
      <c r="GW46" s="257"/>
      <c r="GX46" s="257"/>
      <c r="GY46" s="257"/>
      <c r="GZ46" s="257"/>
      <c r="HA46" s="257"/>
      <c r="HB46" s="257"/>
      <c r="HC46" s="257"/>
      <c r="HD46" s="257"/>
      <c r="HE46" s="257"/>
      <c r="HF46" s="257"/>
      <c r="HG46" s="257"/>
      <c r="HH46" s="257"/>
      <c r="HI46" s="257"/>
      <c r="HJ46" s="257"/>
      <c r="HK46" s="257"/>
      <c r="HL46" s="257"/>
      <c r="HM46" s="257"/>
      <c r="HN46" s="257"/>
      <c r="HO46" s="257"/>
      <c r="HP46" s="257"/>
      <c r="HQ46" s="257"/>
      <c r="HR46" s="257"/>
      <c r="HS46" s="257"/>
      <c r="HT46" s="257"/>
      <c r="HU46" s="257"/>
      <c r="HV46" s="257"/>
      <c r="HW46" s="257"/>
      <c r="HX46" s="257"/>
      <c r="HY46" s="257"/>
      <c r="HZ46" s="257"/>
      <c r="IA46" s="257"/>
      <c r="IB46" s="257"/>
      <c r="IC46" s="257"/>
      <c r="ID46" s="257"/>
      <c r="IE46" s="257"/>
      <c r="IF46" s="257"/>
      <c r="IG46" s="257"/>
      <c r="IH46" s="257"/>
      <c r="II46" s="257"/>
      <c r="IJ46" s="257"/>
      <c r="IK46" s="257"/>
      <c r="IL46" s="257"/>
      <c r="IM46" s="257"/>
      <c r="IN46" s="257"/>
      <c r="IO46" s="257"/>
      <c r="IP46" s="257"/>
      <c r="IQ46" s="257"/>
      <c r="IR46" s="257"/>
      <c r="IS46" s="257"/>
      <c r="IT46" s="257"/>
      <c r="IU46" s="257"/>
      <c r="IV46" s="257"/>
    </row>
    <row r="47" spans="1:256" ht="15" x14ac:dyDescent="0.25">
      <c r="A47" s="214">
        <v>58</v>
      </c>
      <c r="B47" s="215">
        <f t="shared" si="49"/>
        <v>1.3440000000000001</v>
      </c>
      <c r="C47" s="215">
        <v>8.0000000000000002E-3</v>
      </c>
      <c r="D47" s="203"/>
      <c r="E47" s="354"/>
      <c r="F47" s="236">
        <v>4600000</v>
      </c>
      <c r="G47" s="237">
        <f t="shared" si="0"/>
        <v>8.52</v>
      </c>
      <c r="H47" s="238">
        <f t="shared" si="1"/>
        <v>8.59</v>
      </c>
      <c r="I47" s="239">
        <f t="shared" si="2"/>
        <v>8.73</v>
      </c>
      <c r="J47" s="238">
        <f t="shared" si="3"/>
        <v>8.7200000000000006</v>
      </c>
      <c r="K47" s="240">
        <f t="shared" si="4"/>
        <v>8.7899999999999991</v>
      </c>
      <c r="L47" s="241">
        <f t="shared" si="5"/>
        <v>8.86</v>
      </c>
      <c r="M47" s="239">
        <f t="shared" si="6"/>
        <v>8.93</v>
      </c>
      <c r="N47" s="238">
        <f t="shared" si="7"/>
        <v>9</v>
      </c>
      <c r="O47" s="239">
        <f t="shared" si="8"/>
        <v>9.14</v>
      </c>
      <c r="P47" s="238">
        <f t="shared" si="9"/>
        <v>9.1300000000000008</v>
      </c>
      <c r="Q47" s="239">
        <f t="shared" si="10"/>
        <v>9.1999999999999993</v>
      </c>
      <c r="R47" s="238">
        <f t="shared" si="11"/>
        <v>9.27</v>
      </c>
      <c r="S47" s="239">
        <f t="shared" si="12"/>
        <v>9.34</v>
      </c>
      <c r="T47" s="238">
        <f t="shared" si="13"/>
        <v>9.41</v>
      </c>
      <c r="U47" s="240">
        <f t="shared" si="14"/>
        <v>9.4700000000000006</v>
      </c>
      <c r="V47" s="241">
        <f t="shared" si="15"/>
        <v>9.5399999999999991</v>
      </c>
      <c r="W47" s="239">
        <f t="shared" si="16"/>
        <v>9.61</v>
      </c>
      <c r="X47" s="238">
        <f t="shared" si="17"/>
        <v>9.68</v>
      </c>
      <c r="Y47" s="239">
        <f t="shared" si="18"/>
        <v>9.75</v>
      </c>
      <c r="Z47" s="238">
        <f t="shared" si="19"/>
        <v>9.82</v>
      </c>
      <c r="AA47" s="239">
        <f t="shared" si="20"/>
        <v>9.8800000000000008</v>
      </c>
      <c r="AB47" s="238">
        <f t="shared" si="21"/>
        <v>9.9499999999999993</v>
      </c>
      <c r="AC47" s="239">
        <f t="shared" si="22"/>
        <v>10.02</v>
      </c>
      <c r="AD47" s="238">
        <f t="shared" si="23"/>
        <v>10.09</v>
      </c>
      <c r="AE47" s="240">
        <f t="shared" si="24"/>
        <v>10.16</v>
      </c>
      <c r="AF47" s="241">
        <f t="shared" si="25"/>
        <v>10.220000000000001</v>
      </c>
      <c r="AG47" s="239">
        <f t="shared" si="26"/>
        <v>10.29</v>
      </c>
      <c r="AH47" s="238">
        <f t="shared" si="27"/>
        <v>10.36</v>
      </c>
      <c r="AI47" s="239">
        <f t="shared" si="28"/>
        <v>10.43</v>
      </c>
      <c r="AJ47" s="238">
        <f t="shared" si="29"/>
        <v>10.5</v>
      </c>
      <c r="AK47" s="239">
        <f t="shared" si="30"/>
        <v>10.56</v>
      </c>
      <c r="AL47" s="238">
        <f t="shared" si="31"/>
        <v>10.63</v>
      </c>
      <c r="AM47" s="239">
        <f t="shared" si="32"/>
        <v>10.7</v>
      </c>
      <c r="AN47" s="238">
        <f t="shared" si="33"/>
        <v>10.77</v>
      </c>
      <c r="AO47" s="240">
        <f t="shared" si="34"/>
        <v>10.84</v>
      </c>
      <c r="AP47" s="241">
        <f t="shared" si="35"/>
        <v>10.91</v>
      </c>
      <c r="AQ47" s="239">
        <f t="shared" si="36"/>
        <v>10.97</v>
      </c>
      <c r="AR47" s="238">
        <f t="shared" si="37"/>
        <v>11.04</v>
      </c>
      <c r="AS47" s="239">
        <f t="shared" si="38"/>
        <v>11.11</v>
      </c>
      <c r="AT47" s="238">
        <f t="shared" si="39"/>
        <v>11.18</v>
      </c>
      <c r="AU47" s="239">
        <f t="shared" si="40"/>
        <v>11.25</v>
      </c>
      <c r="AV47" s="242">
        <f t="shared" si="41"/>
        <v>11.31</v>
      </c>
      <c r="AW47" s="239">
        <f t="shared" si="42"/>
        <v>11.38</v>
      </c>
      <c r="AX47" s="238">
        <f t="shared" si="43"/>
        <v>11.45</v>
      </c>
      <c r="AY47" s="240">
        <f t="shared" si="44"/>
        <v>11.52</v>
      </c>
      <c r="AZ47" s="302">
        <f t="shared" si="45"/>
        <v>11.59</v>
      </c>
      <c r="BA47" s="239">
        <f t="shared" si="46"/>
        <v>11.66</v>
      </c>
      <c r="BB47" s="242">
        <f t="shared" si="47"/>
        <v>11.72</v>
      </c>
      <c r="BC47" s="239">
        <f t="shared" si="48"/>
        <v>11.79</v>
      </c>
      <c r="BD47" s="242">
        <f t="shared" si="50"/>
        <v>11.86</v>
      </c>
      <c r="BE47" s="239">
        <f t="shared" si="51"/>
        <v>11.93</v>
      </c>
      <c r="BF47" s="244"/>
      <c r="BG47" s="301"/>
      <c r="BH47" s="236">
        <v>4600000</v>
      </c>
      <c r="BI47" s="354"/>
      <c r="BJ47" s="257"/>
      <c r="BK47" s="257"/>
      <c r="BL47" s="257"/>
      <c r="BM47" s="257"/>
      <c r="BN47" s="257"/>
      <c r="BO47" s="257"/>
      <c r="BP47" s="257"/>
      <c r="BQ47" s="257"/>
      <c r="BR47" s="257"/>
      <c r="BS47" s="257"/>
      <c r="BT47" s="257"/>
      <c r="BU47" s="257"/>
      <c r="BV47" s="257"/>
      <c r="BW47" s="257"/>
      <c r="BX47" s="257"/>
      <c r="BY47" s="257"/>
      <c r="BZ47" s="257"/>
      <c r="CA47" s="257"/>
      <c r="CB47" s="257"/>
      <c r="CC47" s="257"/>
      <c r="CD47" s="257"/>
      <c r="CE47" s="257"/>
      <c r="CF47" s="257"/>
      <c r="CG47" s="257"/>
      <c r="CH47" s="257"/>
      <c r="CI47" s="257"/>
      <c r="CJ47" s="257"/>
      <c r="CK47" s="257"/>
      <c r="CL47" s="257"/>
      <c r="CM47" s="257"/>
      <c r="CN47" s="257"/>
      <c r="CO47" s="257"/>
      <c r="CP47" s="257"/>
      <c r="CQ47" s="257"/>
      <c r="CR47" s="257"/>
      <c r="CS47" s="257"/>
      <c r="CT47" s="257"/>
      <c r="CU47" s="257"/>
      <c r="CV47" s="257"/>
      <c r="CW47" s="257"/>
      <c r="CX47" s="257"/>
      <c r="CY47" s="257"/>
      <c r="CZ47" s="257"/>
      <c r="DA47" s="257"/>
      <c r="DB47" s="257"/>
      <c r="DC47" s="257"/>
      <c r="DD47" s="257"/>
      <c r="DE47" s="257"/>
      <c r="DF47" s="257"/>
      <c r="DG47" s="257"/>
      <c r="DH47" s="257"/>
      <c r="DI47" s="257"/>
      <c r="DJ47" s="257"/>
      <c r="DK47" s="257"/>
      <c r="DL47" s="257"/>
      <c r="DM47" s="257"/>
      <c r="DN47" s="257"/>
      <c r="DO47" s="257"/>
      <c r="DP47" s="257"/>
      <c r="DQ47" s="257"/>
      <c r="DR47" s="257"/>
      <c r="DS47" s="257"/>
      <c r="DT47" s="257"/>
      <c r="DU47" s="257"/>
      <c r="DV47" s="257"/>
      <c r="DW47" s="257"/>
      <c r="DX47" s="257"/>
      <c r="DY47" s="257"/>
      <c r="DZ47" s="257"/>
      <c r="EA47" s="257"/>
      <c r="EB47" s="257"/>
      <c r="EC47" s="257"/>
      <c r="ED47" s="257"/>
      <c r="EE47" s="257"/>
      <c r="EF47" s="257"/>
      <c r="EG47" s="257"/>
      <c r="EH47" s="257"/>
      <c r="EI47" s="257"/>
      <c r="EJ47" s="257"/>
      <c r="EK47" s="257"/>
      <c r="EL47" s="257"/>
      <c r="EM47" s="257"/>
      <c r="EN47" s="257"/>
      <c r="EO47" s="257"/>
      <c r="EP47" s="257"/>
      <c r="EQ47" s="257"/>
      <c r="ER47" s="257"/>
      <c r="ES47" s="257"/>
      <c r="ET47" s="257"/>
      <c r="EU47" s="257"/>
      <c r="EV47" s="257"/>
      <c r="EW47" s="257"/>
      <c r="EX47" s="257"/>
      <c r="EY47" s="257"/>
      <c r="EZ47" s="257"/>
      <c r="FA47" s="257"/>
      <c r="FB47" s="257"/>
      <c r="FC47" s="257"/>
      <c r="FD47" s="257"/>
      <c r="FE47" s="257"/>
      <c r="FF47" s="257"/>
      <c r="FG47" s="257"/>
      <c r="FH47" s="257"/>
      <c r="FI47" s="257"/>
      <c r="FJ47" s="257"/>
      <c r="FK47" s="257"/>
      <c r="FL47" s="257"/>
      <c r="FM47" s="257"/>
      <c r="FN47" s="257"/>
      <c r="FO47" s="257"/>
      <c r="FP47" s="257"/>
      <c r="FQ47" s="257"/>
      <c r="FR47" s="257"/>
      <c r="FS47" s="257"/>
      <c r="FT47" s="257"/>
      <c r="FU47" s="257"/>
      <c r="FV47" s="257"/>
      <c r="FW47" s="257"/>
      <c r="FX47" s="257"/>
      <c r="FY47" s="257"/>
      <c r="FZ47" s="257"/>
      <c r="GA47" s="257"/>
      <c r="GB47" s="257"/>
      <c r="GC47" s="257"/>
      <c r="GD47" s="257"/>
      <c r="GE47" s="257"/>
      <c r="GF47" s="257"/>
      <c r="GG47" s="257"/>
      <c r="GH47" s="257"/>
      <c r="GI47" s="257"/>
      <c r="GJ47" s="257"/>
      <c r="GK47" s="257"/>
      <c r="GL47" s="257"/>
      <c r="GM47" s="257"/>
      <c r="GN47" s="257"/>
      <c r="GO47" s="257"/>
      <c r="GP47" s="257"/>
      <c r="GQ47" s="257"/>
      <c r="GR47" s="257"/>
      <c r="GS47" s="257"/>
      <c r="GT47" s="257"/>
      <c r="GU47" s="257"/>
      <c r="GV47" s="257"/>
      <c r="GW47" s="257"/>
      <c r="GX47" s="257"/>
      <c r="GY47" s="257"/>
      <c r="GZ47" s="257"/>
      <c r="HA47" s="257"/>
      <c r="HB47" s="257"/>
      <c r="HC47" s="257"/>
      <c r="HD47" s="257"/>
      <c r="HE47" s="257"/>
      <c r="HF47" s="257"/>
      <c r="HG47" s="257"/>
      <c r="HH47" s="257"/>
      <c r="HI47" s="257"/>
      <c r="HJ47" s="257"/>
      <c r="HK47" s="257"/>
      <c r="HL47" s="257"/>
      <c r="HM47" s="257"/>
      <c r="HN47" s="257"/>
      <c r="HO47" s="257"/>
      <c r="HP47" s="257"/>
      <c r="HQ47" s="257"/>
      <c r="HR47" s="257"/>
      <c r="HS47" s="257"/>
      <c r="HT47" s="257"/>
      <c r="HU47" s="257"/>
      <c r="HV47" s="257"/>
      <c r="HW47" s="257"/>
      <c r="HX47" s="257"/>
      <c r="HY47" s="257"/>
      <c r="HZ47" s="257"/>
      <c r="IA47" s="257"/>
      <c r="IB47" s="257"/>
      <c r="IC47" s="257"/>
      <c r="ID47" s="257"/>
      <c r="IE47" s="257"/>
      <c r="IF47" s="257"/>
      <c r="IG47" s="257"/>
      <c r="IH47" s="257"/>
      <c r="II47" s="257"/>
      <c r="IJ47" s="257"/>
      <c r="IK47" s="257"/>
      <c r="IL47" s="257"/>
      <c r="IM47" s="257"/>
      <c r="IN47" s="257"/>
      <c r="IO47" s="257"/>
      <c r="IP47" s="257"/>
      <c r="IQ47" s="257"/>
      <c r="IR47" s="257"/>
      <c r="IS47" s="257"/>
      <c r="IT47" s="257"/>
      <c r="IU47" s="257"/>
      <c r="IV47" s="257"/>
    </row>
    <row r="48" spans="1:256" ht="15" x14ac:dyDescent="0.25">
      <c r="A48" s="200">
        <v>59</v>
      </c>
      <c r="B48" s="201">
        <f t="shared" si="49"/>
        <v>1.3520000000000001</v>
      </c>
      <c r="C48" s="202">
        <v>8.0000000000000002E-3</v>
      </c>
      <c r="D48" s="203"/>
      <c r="E48" s="354"/>
      <c r="F48" s="245">
        <v>4700000</v>
      </c>
      <c r="G48" s="237">
        <f t="shared" si="0"/>
        <v>8.49</v>
      </c>
      <c r="H48" s="238">
        <f t="shared" si="1"/>
        <v>8.56</v>
      </c>
      <c r="I48" s="239">
        <f t="shared" si="2"/>
        <v>8.6999999999999993</v>
      </c>
      <c r="J48" s="238">
        <f t="shared" si="3"/>
        <v>8.69</v>
      </c>
      <c r="K48" s="240">
        <f t="shared" si="4"/>
        <v>8.76</v>
      </c>
      <c r="L48" s="241">
        <f t="shared" si="5"/>
        <v>8.83</v>
      </c>
      <c r="M48" s="239">
        <f t="shared" si="6"/>
        <v>8.9</v>
      </c>
      <c r="N48" s="238">
        <f t="shared" si="7"/>
        <v>8.9700000000000006</v>
      </c>
      <c r="O48" s="239">
        <f t="shared" si="8"/>
        <v>9.11</v>
      </c>
      <c r="P48" s="238">
        <f t="shared" si="9"/>
        <v>9.1</v>
      </c>
      <c r="Q48" s="239">
        <f t="shared" si="10"/>
        <v>9.17</v>
      </c>
      <c r="R48" s="238">
        <f t="shared" si="11"/>
        <v>9.24</v>
      </c>
      <c r="S48" s="239">
        <f t="shared" si="12"/>
        <v>9.31</v>
      </c>
      <c r="T48" s="238">
        <f t="shared" si="13"/>
        <v>9.3699999999999992</v>
      </c>
      <c r="U48" s="240">
        <f t="shared" si="14"/>
        <v>9.44</v>
      </c>
      <c r="V48" s="241">
        <f t="shared" si="15"/>
        <v>9.51</v>
      </c>
      <c r="W48" s="239">
        <f t="shared" si="16"/>
        <v>9.58</v>
      </c>
      <c r="X48" s="238">
        <f t="shared" si="17"/>
        <v>9.64</v>
      </c>
      <c r="Y48" s="239">
        <f t="shared" si="18"/>
        <v>9.7100000000000009</v>
      </c>
      <c r="Z48" s="238">
        <f t="shared" si="19"/>
        <v>9.7799999999999994</v>
      </c>
      <c r="AA48" s="239">
        <f t="shared" si="20"/>
        <v>9.85</v>
      </c>
      <c r="AB48" s="238">
        <f t="shared" si="21"/>
        <v>9.92</v>
      </c>
      <c r="AC48" s="239">
        <f t="shared" si="22"/>
        <v>9.98</v>
      </c>
      <c r="AD48" s="238">
        <f t="shared" si="23"/>
        <v>10.050000000000001</v>
      </c>
      <c r="AE48" s="240">
        <f t="shared" si="24"/>
        <v>10.119999999999999</v>
      </c>
      <c r="AF48" s="241">
        <f t="shared" si="25"/>
        <v>10.19</v>
      </c>
      <c r="AG48" s="239">
        <f t="shared" si="26"/>
        <v>10.26</v>
      </c>
      <c r="AH48" s="238">
        <f t="shared" si="27"/>
        <v>10.32</v>
      </c>
      <c r="AI48" s="239">
        <f t="shared" si="28"/>
        <v>10.39</v>
      </c>
      <c r="AJ48" s="238">
        <f t="shared" si="29"/>
        <v>10.46</v>
      </c>
      <c r="AK48" s="239">
        <f t="shared" si="30"/>
        <v>10.53</v>
      </c>
      <c r="AL48" s="238">
        <f t="shared" si="31"/>
        <v>10.6</v>
      </c>
      <c r="AM48" s="239">
        <f t="shared" si="32"/>
        <v>10.66</v>
      </c>
      <c r="AN48" s="238">
        <f t="shared" si="33"/>
        <v>10.73</v>
      </c>
      <c r="AO48" s="240">
        <f t="shared" si="34"/>
        <v>10.8</v>
      </c>
      <c r="AP48" s="241">
        <f t="shared" si="35"/>
        <v>10.87</v>
      </c>
      <c r="AQ48" s="239">
        <f t="shared" si="36"/>
        <v>10.94</v>
      </c>
      <c r="AR48" s="238">
        <f t="shared" si="37"/>
        <v>11</v>
      </c>
      <c r="AS48" s="239">
        <f t="shared" si="38"/>
        <v>11.07</v>
      </c>
      <c r="AT48" s="238">
        <f t="shared" si="39"/>
        <v>11.14</v>
      </c>
      <c r="AU48" s="239">
        <f t="shared" si="40"/>
        <v>11.21</v>
      </c>
      <c r="AV48" s="242">
        <f t="shared" si="41"/>
        <v>11.27</v>
      </c>
      <c r="AW48" s="239">
        <f t="shared" si="42"/>
        <v>11.34</v>
      </c>
      <c r="AX48" s="238">
        <f t="shared" si="43"/>
        <v>11.41</v>
      </c>
      <c r="AY48" s="240">
        <f t="shared" si="44"/>
        <v>11.48</v>
      </c>
      <c r="AZ48" s="302">
        <f t="shared" si="45"/>
        <v>11.55</v>
      </c>
      <c r="BA48" s="239">
        <f t="shared" si="46"/>
        <v>11.61</v>
      </c>
      <c r="BB48" s="242">
        <f t="shared" si="47"/>
        <v>11.68</v>
      </c>
      <c r="BC48" s="239">
        <f t="shared" si="48"/>
        <v>11.75</v>
      </c>
      <c r="BD48" s="242">
        <f t="shared" si="50"/>
        <v>11.82</v>
      </c>
      <c r="BE48" s="239">
        <f t="shared" si="51"/>
        <v>11.89</v>
      </c>
      <c r="BF48" s="244"/>
      <c r="BG48" s="301"/>
      <c r="BH48" s="245">
        <v>4700000</v>
      </c>
      <c r="BI48" s="354"/>
      <c r="BJ48" s="257"/>
      <c r="BK48" s="257"/>
      <c r="BL48" s="257"/>
      <c r="BM48" s="257"/>
      <c r="BN48" s="257"/>
      <c r="BO48" s="257"/>
      <c r="BP48" s="257"/>
      <c r="BQ48" s="257"/>
      <c r="BR48" s="257"/>
      <c r="BS48" s="257"/>
      <c r="BT48" s="257"/>
      <c r="BU48" s="257"/>
      <c r="BV48" s="257"/>
      <c r="BW48" s="257"/>
      <c r="BX48" s="257"/>
      <c r="BY48" s="257"/>
      <c r="BZ48" s="257"/>
      <c r="CA48" s="257"/>
      <c r="CB48" s="257"/>
      <c r="CC48" s="257"/>
      <c r="CD48" s="257"/>
      <c r="CE48" s="257"/>
      <c r="CF48" s="257"/>
      <c r="CG48" s="257"/>
      <c r="CH48" s="257"/>
      <c r="CI48" s="257"/>
      <c r="CJ48" s="257"/>
      <c r="CK48" s="257"/>
      <c r="CL48" s="257"/>
      <c r="CM48" s="257"/>
      <c r="CN48" s="257"/>
      <c r="CO48" s="257"/>
      <c r="CP48" s="257"/>
      <c r="CQ48" s="257"/>
      <c r="CR48" s="257"/>
      <c r="CS48" s="257"/>
      <c r="CT48" s="257"/>
      <c r="CU48" s="257"/>
      <c r="CV48" s="257"/>
      <c r="CW48" s="257"/>
      <c r="CX48" s="257"/>
      <c r="CY48" s="257"/>
      <c r="CZ48" s="257"/>
      <c r="DA48" s="257"/>
      <c r="DB48" s="257"/>
      <c r="DC48" s="257"/>
      <c r="DD48" s="257"/>
      <c r="DE48" s="257"/>
      <c r="DF48" s="257"/>
      <c r="DG48" s="257"/>
      <c r="DH48" s="257"/>
      <c r="DI48" s="257"/>
      <c r="DJ48" s="257"/>
      <c r="DK48" s="257"/>
      <c r="DL48" s="257"/>
      <c r="DM48" s="257"/>
      <c r="DN48" s="257"/>
      <c r="DO48" s="257"/>
      <c r="DP48" s="257"/>
      <c r="DQ48" s="257"/>
      <c r="DR48" s="257"/>
      <c r="DS48" s="257"/>
      <c r="DT48" s="257"/>
      <c r="DU48" s="257"/>
      <c r="DV48" s="257"/>
      <c r="DW48" s="257"/>
      <c r="DX48" s="257"/>
      <c r="DY48" s="257"/>
      <c r="DZ48" s="257"/>
      <c r="EA48" s="257"/>
      <c r="EB48" s="257"/>
      <c r="EC48" s="257"/>
      <c r="ED48" s="257"/>
      <c r="EE48" s="257"/>
      <c r="EF48" s="257"/>
      <c r="EG48" s="257"/>
      <c r="EH48" s="257"/>
      <c r="EI48" s="257"/>
      <c r="EJ48" s="257"/>
      <c r="EK48" s="257"/>
      <c r="EL48" s="257"/>
      <c r="EM48" s="257"/>
      <c r="EN48" s="257"/>
      <c r="EO48" s="257"/>
      <c r="EP48" s="257"/>
      <c r="EQ48" s="257"/>
      <c r="ER48" s="257"/>
      <c r="ES48" s="257"/>
      <c r="ET48" s="257"/>
      <c r="EU48" s="257"/>
      <c r="EV48" s="257"/>
      <c r="EW48" s="257"/>
      <c r="EX48" s="257"/>
      <c r="EY48" s="257"/>
      <c r="EZ48" s="257"/>
      <c r="FA48" s="257"/>
      <c r="FB48" s="257"/>
      <c r="FC48" s="257"/>
      <c r="FD48" s="257"/>
      <c r="FE48" s="257"/>
      <c r="FF48" s="257"/>
      <c r="FG48" s="257"/>
      <c r="FH48" s="257"/>
      <c r="FI48" s="257"/>
      <c r="FJ48" s="257"/>
      <c r="FK48" s="257"/>
      <c r="FL48" s="257"/>
      <c r="FM48" s="257"/>
      <c r="FN48" s="257"/>
      <c r="FO48" s="257"/>
      <c r="FP48" s="257"/>
      <c r="FQ48" s="257"/>
      <c r="FR48" s="257"/>
      <c r="FS48" s="257"/>
      <c r="FT48" s="257"/>
      <c r="FU48" s="257"/>
      <c r="FV48" s="257"/>
      <c r="FW48" s="257"/>
      <c r="FX48" s="257"/>
      <c r="FY48" s="257"/>
      <c r="FZ48" s="257"/>
      <c r="GA48" s="257"/>
      <c r="GB48" s="257"/>
      <c r="GC48" s="257"/>
      <c r="GD48" s="257"/>
      <c r="GE48" s="257"/>
      <c r="GF48" s="257"/>
      <c r="GG48" s="257"/>
      <c r="GH48" s="257"/>
      <c r="GI48" s="257"/>
      <c r="GJ48" s="257"/>
      <c r="GK48" s="257"/>
      <c r="GL48" s="257"/>
      <c r="GM48" s="257"/>
      <c r="GN48" s="257"/>
      <c r="GO48" s="257"/>
      <c r="GP48" s="257"/>
      <c r="GQ48" s="257"/>
      <c r="GR48" s="257"/>
      <c r="GS48" s="257"/>
      <c r="GT48" s="257"/>
      <c r="GU48" s="257"/>
      <c r="GV48" s="257"/>
      <c r="GW48" s="257"/>
      <c r="GX48" s="257"/>
      <c r="GY48" s="257"/>
      <c r="GZ48" s="257"/>
      <c r="HA48" s="257"/>
      <c r="HB48" s="257"/>
      <c r="HC48" s="257"/>
      <c r="HD48" s="257"/>
      <c r="HE48" s="257"/>
      <c r="HF48" s="257"/>
      <c r="HG48" s="257"/>
      <c r="HH48" s="257"/>
      <c r="HI48" s="257"/>
      <c r="HJ48" s="257"/>
      <c r="HK48" s="257"/>
      <c r="HL48" s="257"/>
      <c r="HM48" s="257"/>
      <c r="HN48" s="257"/>
      <c r="HO48" s="257"/>
      <c r="HP48" s="257"/>
      <c r="HQ48" s="257"/>
      <c r="HR48" s="257"/>
      <c r="HS48" s="257"/>
      <c r="HT48" s="257"/>
      <c r="HU48" s="257"/>
      <c r="HV48" s="257"/>
      <c r="HW48" s="257"/>
      <c r="HX48" s="257"/>
      <c r="HY48" s="257"/>
      <c r="HZ48" s="257"/>
      <c r="IA48" s="257"/>
      <c r="IB48" s="257"/>
      <c r="IC48" s="257"/>
      <c r="ID48" s="257"/>
      <c r="IE48" s="257"/>
      <c r="IF48" s="257"/>
      <c r="IG48" s="257"/>
      <c r="IH48" s="257"/>
      <c r="II48" s="257"/>
      <c r="IJ48" s="257"/>
      <c r="IK48" s="257"/>
      <c r="IL48" s="257"/>
      <c r="IM48" s="257"/>
      <c r="IN48" s="257"/>
      <c r="IO48" s="257"/>
      <c r="IP48" s="257"/>
      <c r="IQ48" s="257"/>
      <c r="IR48" s="257"/>
      <c r="IS48" s="257"/>
      <c r="IT48" s="257"/>
      <c r="IU48" s="257"/>
      <c r="IV48" s="257"/>
    </row>
    <row r="49" spans="1:256" ht="15" x14ac:dyDescent="0.25">
      <c r="A49" s="214">
        <v>60</v>
      </c>
      <c r="B49" s="215">
        <f t="shared" si="49"/>
        <v>1.36</v>
      </c>
      <c r="C49" s="215">
        <v>8.0000000000000002E-3</v>
      </c>
      <c r="D49" s="203"/>
      <c r="E49" s="354"/>
      <c r="F49" s="236">
        <v>4800000</v>
      </c>
      <c r="G49" s="237">
        <f t="shared" si="0"/>
        <v>8.4700000000000006</v>
      </c>
      <c r="H49" s="238">
        <f t="shared" si="1"/>
        <v>8.5399999999999991</v>
      </c>
      <c r="I49" s="239">
        <f t="shared" si="2"/>
        <v>8.68</v>
      </c>
      <c r="J49" s="238">
        <f t="shared" si="3"/>
        <v>8.67</v>
      </c>
      <c r="K49" s="240">
        <f t="shared" si="4"/>
        <v>8.74</v>
      </c>
      <c r="L49" s="241">
        <f t="shared" si="5"/>
        <v>8.81</v>
      </c>
      <c r="M49" s="239">
        <f t="shared" si="6"/>
        <v>8.8800000000000008</v>
      </c>
      <c r="N49" s="238">
        <f t="shared" si="7"/>
        <v>8.94</v>
      </c>
      <c r="O49" s="239">
        <f t="shared" si="8"/>
        <v>9.09</v>
      </c>
      <c r="P49" s="238">
        <f t="shared" si="9"/>
        <v>9.08</v>
      </c>
      <c r="Q49" s="239">
        <f t="shared" si="10"/>
        <v>9.15</v>
      </c>
      <c r="R49" s="238">
        <f t="shared" si="11"/>
        <v>9.2200000000000006</v>
      </c>
      <c r="S49" s="239">
        <f t="shared" si="12"/>
        <v>9.2799999999999994</v>
      </c>
      <c r="T49" s="238">
        <f t="shared" si="13"/>
        <v>9.35</v>
      </c>
      <c r="U49" s="240">
        <f t="shared" si="14"/>
        <v>9.42</v>
      </c>
      <c r="V49" s="241">
        <f t="shared" si="15"/>
        <v>9.49</v>
      </c>
      <c r="W49" s="239">
        <f t="shared" si="16"/>
        <v>9.5500000000000007</v>
      </c>
      <c r="X49" s="238">
        <f t="shared" si="17"/>
        <v>9.6199999999999992</v>
      </c>
      <c r="Y49" s="239">
        <f t="shared" si="18"/>
        <v>9.69</v>
      </c>
      <c r="Z49" s="238">
        <f t="shared" si="19"/>
        <v>9.76</v>
      </c>
      <c r="AA49" s="239">
        <f t="shared" si="20"/>
        <v>9.83</v>
      </c>
      <c r="AB49" s="238">
        <f t="shared" si="21"/>
        <v>9.89</v>
      </c>
      <c r="AC49" s="239">
        <f t="shared" si="22"/>
        <v>9.9600000000000009</v>
      </c>
      <c r="AD49" s="238">
        <f t="shared" si="23"/>
        <v>10.029999999999999</v>
      </c>
      <c r="AE49" s="240">
        <f t="shared" si="24"/>
        <v>10.1</v>
      </c>
      <c r="AF49" s="241">
        <f t="shared" si="25"/>
        <v>10.16</v>
      </c>
      <c r="AG49" s="239">
        <f t="shared" si="26"/>
        <v>10.23</v>
      </c>
      <c r="AH49" s="238">
        <f t="shared" si="27"/>
        <v>10.3</v>
      </c>
      <c r="AI49" s="239">
        <f t="shared" si="28"/>
        <v>10.37</v>
      </c>
      <c r="AJ49" s="238">
        <f t="shared" si="29"/>
        <v>10.44</v>
      </c>
      <c r="AK49" s="239">
        <f t="shared" si="30"/>
        <v>10.5</v>
      </c>
      <c r="AL49" s="238">
        <f t="shared" si="31"/>
        <v>10.57</v>
      </c>
      <c r="AM49" s="239">
        <f t="shared" si="32"/>
        <v>10.64</v>
      </c>
      <c r="AN49" s="238">
        <f t="shared" si="33"/>
        <v>10.71</v>
      </c>
      <c r="AO49" s="240">
        <f t="shared" si="34"/>
        <v>10.77</v>
      </c>
      <c r="AP49" s="241">
        <f t="shared" si="35"/>
        <v>10.84</v>
      </c>
      <c r="AQ49" s="239">
        <f t="shared" si="36"/>
        <v>10.91</v>
      </c>
      <c r="AR49" s="238">
        <f t="shared" si="37"/>
        <v>10.98</v>
      </c>
      <c r="AS49" s="239">
        <f t="shared" si="38"/>
        <v>11.04</v>
      </c>
      <c r="AT49" s="238">
        <f t="shared" si="39"/>
        <v>11.11</v>
      </c>
      <c r="AU49" s="239">
        <f t="shared" si="40"/>
        <v>11.18</v>
      </c>
      <c r="AV49" s="242">
        <f t="shared" si="41"/>
        <v>11.25</v>
      </c>
      <c r="AW49" s="239">
        <f t="shared" si="42"/>
        <v>11.32</v>
      </c>
      <c r="AX49" s="238">
        <f t="shared" si="43"/>
        <v>11.38</v>
      </c>
      <c r="AY49" s="240">
        <f t="shared" si="44"/>
        <v>11.45</v>
      </c>
      <c r="AZ49" s="302">
        <f t="shared" si="45"/>
        <v>11.52</v>
      </c>
      <c r="BA49" s="239">
        <f t="shared" si="46"/>
        <v>11.59</v>
      </c>
      <c r="BB49" s="242">
        <f t="shared" si="47"/>
        <v>11.65</v>
      </c>
      <c r="BC49" s="239">
        <f t="shared" si="48"/>
        <v>11.72</v>
      </c>
      <c r="BD49" s="242">
        <f t="shared" si="50"/>
        <v>11.79</v>
      </c>
      <c r="BE49" s="239">
        <f t="shared" si="51"/>
        <v>11.86</v>
      </c>
      <c r="BF49" s="244"/>
      <c r="BG49" s="301"/>
      <c r="BH49" s="236">
        <v>4800000</v>
      </c>
      <c r="BI49" s="354"/>
      <c r="BJ49" s="257"/>
      <c r="BK49" s="257"/>
      <c r="BL49" s="257"/>
      <c r="BM49" s="257"/>
      <c r="BN49" s="257"/>
      <c r="BO49" s="257"/>
      <c r="BP49" s="257"/>
      <c r="BQ49" s="257"/>
      <c r="BR49" s="257"/>
      <c r="BS49" s="257"/>
      <c r="BT49" s="257"/>
      <c r="BU49" s="257"/>
      <c r="BV49" s="257"/>
      <c r="BW49" s="257"/>
      <c r="BX49" s="257"/>
      <c r="BY49" s="257"/>
      <c r="BZ49" s="257"/>
      <c r="CA49" s="257"/>
      <c r="CB49" s="257"/>
      <c r="CC49" s="257"/>
      <c r="CD49" s="257"/>
      <c r="CE49" s="257"/>
      <c r="CF49" s="257"/>
      <c r="CG49" s="257"/>
      <c r="CH49" s="257"/>
      <c r="CI49" s="257"/>
      <c r="CJ49" s="257"/>
      <c r="CK49" s="257"/>
      <c r="CL49" s="257"/>
      <c r="CM49" s="257"/>
      <c r="CN49" s="257"/>
      <c r="CO49" s="257"/>
      <c r="CP49" s="257"/>
      <c r="CQ49" s="257"/>
      <c r="CR49" s="257"/>
      <c r="CS49" s="257"/>
      <c r="CT49" s="257"/>
      <c r="CU49" s="257"/>
      <c r="CV49" s="257"/>
      <c r="CW49" s="257"/>
      <c r="CX49" s="257"/>
      <c r="CY49" s="257"/>
      <c r="CZ49" s="257"/>
      <c r="DA49" s="257"/>
      <c r="DB49" s="257"/>
      <c r="DC49" s="257"/>
      <c r="DD49" s="257"/>
      <c r="DE49" s="257"/>
      <c r="DF49" s="257"/>
      <c r="DG49" s="257"/>
      <c r="DH49" s="257"/>
      <c r="DI49" s="257"/>
      <c r="DJ49" s="257"/>
      <c r="DK49" s="257"/>
      <c r="DL49" s="257"/>
      <c r="DM49" s="257"/>
      <c r="DN49" s="257"/>
      <c r="DO49" s="257"/>
      <c r="DP49" s="257"/>
      <c r="DQ49" s="257"/>
      <c r="DR49" s="257"/>
      <c r="DS49" s="257"/>
      <c r="DT49" s="257"/>
      <c r="DU49" s="257"/>
      <c r="DV49" s="257"/>
      <c r="DW49" s="257"/>
      <c r="DX49" s="257"/>
      <c r="DY49" s="257"/>
      <c r="DZ49" s="257"/>
      <c r="EA49" s="257"/>
      <c r="EB49" s="257"/>
      <c r="EC49" s="257"/>
      <c r="ED49" s="257"/>
      <c r="EE49" s="257"/>
      <c r="EF49" s="257"/>
      <c r="EG49" s="257"/>
      <c r="EH49" s="257"/>
      <c r="EI49" s="257"/>
      <c r="EJ49" s="257"/>
      <c r="EK49" s="257"/>
      <c r="EL49" s="257"/>
      <c r="EM49" s="257"/>
      <c r="EN49" s="257"/>
      <c r="EO49" s="257"/>
      <c r="EP49" s="257"/>
      <c r="EQ49" s="257"/>
      <c r="ER49" s="257"/>
      <c r="ES49" s="257"/>
      <c r="ET49" s="257"/>
      <c r="EU49" s="257"/>
      <c r="EV49" s="257"/>
      <c r="EW49" s="257"/>
      <c r="EX49" s="257"/>
      <c r="EY49" s="257"/>
      <c r="EZ49" s="257"/>
      <c r="FA49" s="257"/>
      <c r="FB49" s="257"/>
      <c r="FC49" s="257"/>
      <c r="FD49" s="257"/>
      <c r="FE49" s="257"/>
      <c r="FF49" s="257"/>
      <c r="FG49" s="257"/>
      <c r="FH49" s="257"/>
      <c r="FI49" s="257"/>
      <c r="FJ49" s="257"/>
      <c r="FK49" s="257"/>
      <c r="FL49" s="257"/>
      <c r="FM49" s="257"/>
      <c r="FN49" s="257"/>
      <c r="FO49" s="257"/>
      <c r="FP49" s="257"/>
      <c r="FQ49" s="257"/>
      <c r="FR49" s="257"/>
      <c r="FS49" s="257"/>
      <c r="FT49" s="257"/>
      <c r="FU49" s="257"/>
      <c r="FV49" s="257"/>
      <c r="FW49" s="257"/>
      <c r="FX49" s="257"/>
      <c r="FY49" s="257"/>
      <c r="FZ49" s="257"/>
      <c r="GA49" s="257"/>
      <c r="GB49" s="257"/>
      <c r="GC49" s="257"/>
      <c r="GD49" s="257"/>
      <c r="GE49" s="257"/>
      <c r="GF49" s="257"/>
      <c r="GG49" s="257"/>
      <c r="GH49" s="257"/>
      <c r="GI49" s="257"/>
      <c r="GJ49" s="257"/>
      <c r="GK49" s="257"/>
      <c r="GL49" s="257"/>
      <c r="GM49" s="257"/>
      <c r="GN49" s="257"/>
      <c r="GO49" s="257"/>
      <c r="GP49" s="257"/>
      <c r="GQ49" s="257"/>
      <c r="GR49" s="257"/>
      <c r="GS49" s="257"/>
      <c r="GT49" s="257"/>
      <c r="GU49" s="257"/>
      <c r="GV49" s="257"/>
      <c r="GW49" s="257"/>
      <c r="GX49" s="257"/>
      <c r="GY49" s="257"/>
      <c r="GZ49" s="257"/>
      <c r="HA49" s="257"/>
      <c r="HB49" s="257"/>
      <c r="HC49" s="257"/>
      <c r="HD49" s="257"/>
      <c r="HE49" s="257"/>
      <c r="HF49" s="257"/>
      <c r="HG49" s="257"/>
      <c r="HH49" s="257"/>
      <c r="HI49" s="257"/>
      <c r="HJ49" s="257"/>
      <c r="HK49" s="257"/>
      <c r="HL49" s="257"/>
      <c r="HM49" s="257"/>
      <c r="HN49" s="257"/>
      <c r="HO49" s="257"/>
      <c r="HP49" s="257"/>
      <c r="HQ49" s="257"/>
      <c r="HR49" s="257"/>
      <c r="HS49" s="257"/>
      <c r="HT49" s="257"/>
      <c r="HU49" s="257"/>
      <c r="HV49" s="257"/>
      <c r="HW49" s="257"/>
      <c r="HX49" s="257"/>
      <c r="HY49" s="257"/>
      <c r="HZ49" s="257"/>
      <c r="IA49" s="257"/>
      <c r="IB49" s="257"/>
      <c r="IC49" s="257"/>
      <c r="ID49" s="257"/>
      <c r="IE49" s="257"/>
      <c r="IF49" s="257"/>
      <c r="IG49" s="257"/>
      <c r="IH49" s="257"/>
      <c r="II49" s="257"/>
      <c r="IJ49" s="257"/>
      <c r="IK49" s="257"/>
      <c r="IL49" s="257"/>
      <c r="IM49" s="257"/>
      <c r="IN49" s="257"/>
      <c r="IO49" s="257"/>
      <c r="IP49" s="257"/>
      <c r="IQ49" s="257"/>
      <c r="IR49" s="257"/>
      <c r="IS49" s="257"/>
      <c r="IT49" s="257"/>
      <c r="IU49" s="257"/>
      <c r="IV49" s="257"/>
    </row>
    <row r="50" spans="1:256" ht="15" x14ac:dyDescent="0.25">
      <c r="A50" s="200">
        <v>61</v>
      </c>
      <c r="B50" s="201">
        <f t="shared" si="49"/>
        <v>1.3680000000000001</v>
      </c>
      <c r="C50" s="202">
        <v>8.0000000000000002E-3</v>
      </c>
      <c r="D50" s="203"/>
      <c r="E50" s="354"/>
      <c r="F50" s="245">
        <v>4900000</v>
      </c>
      <c r="G50" s="237">
        <f t="shared" si="0"/>
        <v>8.44</v>
      </c>
      <c r="H50" s="238">
        <f t="shared" si="1"/>
        <v>8.51</v>
      </c>
      <c r="I50" s="239">
        <f t="shared" si="2"/>
        <v>8.65</v>
      </c>
      <c r="J50" s="238">
        <f t="shared" si="3"/>
        <v>8.64</v>
      </c>
      <c r="K50" s="240">
        <f t="shared" si="4"/>
        <v>8.7100000000000009</v>
      </c>
      <c r="L50" s="241">
        <f t="shared" si="5"/>
        <v>8.7799999999999994</v>
      </c>
      <c r="M50" s="239">
        <f t="shared" si="6"/>
        <v>8.85</v>
      </c>
      <c r="N50" s="238">
        <f t="shared" si="7"/>
        <v>8.91</v>
      </c>
      <c r="O50" s="239">
        <f t="shared" si="8"/>
        <v>9.0500000000000007</v>
      </c>
      <c r="P50" s="238">
        <f t="shared" si="9"/>
        <v>9.0500000000000007</v>
      </c>
      <c r="Q50" s="239">
        <f t="shared" si="10"/>
        <v>9.1199999999999992</v>
      </c>
      <c r="R50" s="238">
        <f t="shared" si="11"/>
        <v>9.18</v>
      </c>
      <c r="S50" s="239">
        <f t="shared" si="12"/>
        <v>9.25</v>
      </c>
      <c r="T50" s="238">
        <f t="shared" si="13"/>
        <v>9.32</v>
      </c>
      <c r="U50" s="240">
        <f t="shared" si="14"/>
        <v>9.39</v>
      </c>
      <c r="V50" s="241">
        <f t="shared" si="15"/>
        <v>9.4499999999999993</v>
      </c>
      <c r="W50" s="239">
        <f t="shared" si="16"/>
        <v>9.52</v>
      </c>
      <c r="X50" s="238">
        <f t="shared" si="17"/>
        <v>9.59</v>
      </c>
      <c r="Y50" s="239">
        <f t="shared" si="18"/>
        <v>9.66</v>
      </c>
      <c r="Z50" s="238">
        <f t="shared" si="19"/>
        <v>9.7200000000000006</v>
      </c>
      <c r="AA50" s="239">
        <f t="shared" si="20"/>
        <v>9.7899999999999991</v>
      </c>
      <c r="AB50" s="238">
        <f t="shared" si="21"/>
        <v>9.86</v>
      </c>
      <c r="AC50" s="239">
        <f t="shared" si="22"/>
        <v>9.93</v>
      </c>
      <c r="AD50" s="238">
        <f t="shared" si="23"/>
        <v>9.99</v>
      </c>
      <c r="AE50" s="240">
        <f t="shared" si="24"/>
        <v>10.06</v>
      </c>
      <c r="AF50" s="241">
        <f t="shared" si="25"/>
        <v>10.130000000000001</v>
      </c>
      <c r="AG50" s="239">
        <f t="shared" si="26"/>
        <v>10.199999999999999</v>
      </c>
      <c r="AH50" s="238">
        <f t="shared" si="27"/>
        <v>10.26</v>
      </c>
      <c r="AI50" s="239">
        <f t="shared" si="28"/>
        <v>10.33</v>
      </c>
      <c r="AJ50" s="238">
        <f t="shared" si="29"/>
        <v>10.4</v>
      </c>
      <c r="AK50" s="239">
        <f t="shared" si="30"/>
        <v>10.47</v>
      </c>
      <c r="AL50" s="238">
        <f t="shared" si="31"/>
        <v>10.53</v>
      </c>
      <c r="AM50" s="239">
        <f t="shared" si="32"/>
        <v>10.6</v>
      </c>
      <c r="AN50" s="238">
        <f t="shared" si="33"/>
        <v>10.67</v>
      </c>
      <c r="AO50" s="240">
        <f t="shared" si="34"/>
        <v>10.74</v>
      </c>
      <c r="AP50" s="241">
        <f t="shared" si="35"/>
        <v>10.8</v>
      </c>
      <c r="AQ50" s="239">
        <f t="shared" si="36"/>
        <v>10.87</v>
      </c>
      <c r="AR50" s="238">
        <f t="shared" si="37"/>
        <v>10.94</v>
      </c>
      <c r="AS50" s="239">
        <f t="shared" si="38"/>
        <v>11.01</v>
      </c>
      <c r="AT50" s="238">
        <f t="shared" si="39"/>
        <v>11.07</v>
      </c>
      <c r="AU50" s="239">
        <f t="shared" si="40"/>
        <v>11.14</v>
      </c>
      <c r="AV50" s="242">
        <f t="shared" si="41"/>
        <v>11.21</v>
      </c>
      <c r="AW50" s="239">
        <f t="shared" si="42"/>
        <v>11.28</v>
      </c>
      <c r="AX50" s="238">
        <f t="shared" si="43"/>
        <v>11.34</v>
      </c>
      <c r="AY50" s="240">
        <f t="shared" si="44"/>
        <v>11.41</v>
      </c>
      <c r="AZ50" s="302">
        <f t="shared" si="45"/>
        <v>11.48</v>
      </c>
      <c r="BA50" s="239">
        <f t="shared" si="46"/>
        <v>11.55</v>
      </c>
      <c r="BB50" s="242">
        <f t="shared" si="47"/>
        <v>11.61</v>
      </c>
      <c r="BC50" s="239">
        <f t="shared" si="48"/>
        <v>11.68</v>
      </c>
      <c r="BD50" s="242">
        <f t="shared" si="50"/>
        <v>11.75</v>
      </c>
      <c r="BE50" s="239">
        <f t="shared" si="51"/>
        <v>11.82</v>
      </c>
      <c r="BF50" s="244"/>
      <c r="BG50" s="301"/>
      <c r="BH50" s="245">
        <v>4900000</v>
      </c>
      <c r="BI50" s="354"/>
      <c r="BJ50" s="257"/>
      <c r="BK50" s="257"/>
      <c r="BL50" s="257"/>
      <c r="BM50" s="257"/>
      <c r="BN50" s="257"/>
      <c r="BO50" s="257"/>
      <c r="BP50" s="257"/>
      <c r="BQ50" s="257"/>
      <c r="BR50" s="257"/>
      <c r="BS50" s="257"/>
      <c r="BT50" s="257"/>
      <c r="BU50" s="257"/>
      <c r="BV50" s="257"/>
      <c r="BW50" s="257"/>
      <c r="BX50" s="257"/>
      <c r="BY50" s="257"/>
      <c r="BZ50" s="257"/>
      <c r="CA50" s="257"/>
      <c r="CB50" s="257"/>
      <c r="CC50" s="257"/>
      <c r="CD50" s="257"/>
      <c r="CE50" s="257"/>
      <c r="CF50" s="257"/>
      <c r="CG50" s="257"/>
      <c r="CH50" s="257"/>
      <c r="CI50" s="257"/>
      <c r="CJ50" s="257"/>
      <c r="CK50" s="257"/>
      <c r="CL50" s="257"/>
      <c r="CM50" s="257"/>
      <c r="CN50" s="257"/>
      <c r="CO50" s="257"/>
      <c r="CP50" s="257"/>
      <c r="CQ50" s="257"/>
      <c r="CR50" s="257"/>
      <c r="CS50" s="257"/>
      <c r="CT50" s="257"/>
      <c r="CU50" s="257"/>
      <c r="CV50" s="257"/>
      <c r="CW50" s="257"/>
      <c r="CX50" s="257"/>
      <c r="CY50" s="257"/>
      <c r="CZ50" s="257"/>
      <c r="DA50" s="257"/>
      <c r="DB50" s="257"/>
      <c r="DC50" s="257"/>
      <c r="DD50" s="257"/>
      <c r="DE50" s="257"/>
      <c r="DF50" s="257"/>
      <c r="DG50" s="257"/>
      <c r="DH50" s="257"/>
      <c r="DI50" s="257"/>
      <c r="DJ50" s="257"/>
      <c r="DK50" s="257"/>
      <c r="DL50" s="257"/>
      <c r="DM50" s="257"/>
      <c r="DN50" s="257"/>
      <c r="DO50" s="257"/>
      <c r="DP50" s="257"/>
      <c r="DQ50" s="257"/>
      <c r="DR50" s="257"/>
      <c r="DS50" s="257"/>
      <c r="DT50" s="257"/>
      <c r="DU50" s="257"/>
      <c r="DV50" s="257"/>
      <c r="DW50" s="257"/>
      <c r="DX50" s="257"/>
      <c r="DY50" s="257"/>
      <c r="DZ50" s="257"/>
      <c r="EA50" s="257"/>
      <c r="EB50" s="257"/>
      <c r="EC50" s="257"/>
      <c r="ED50" s="257"/>
      <c r="EE50" s="257"/>
      <c r="EF50" s="257"/>
      <c r="EG50" s="257"/>
      <c r="EH50" s="257"/>
      <c r="EI50" s="257"/>
      <c r="EJ50" s="257"/>
      <c r="EK50" s="257"/>
      <c r="EL50" s="257"/>
      <c r="EM50" s="257"/>
      <c r="EN50" s="257"/>
      <c r="EO50" s="257"/>
      <c r="EP50" s="257"/>
      <c r="EQ50" s="257"/>
      <c r="ER50" s="257"/>
      <c r="ES50" s="257"/>
      <c r="ET50" s="257"/>
      <c r="EU50" s="257"/>
      <c r="EV50" s="257"/>
      <c r="EW50" s="257"/>
      <c r="EX50" s="257"/>
      <c r="EY50" s="257"/>
      <c r="EZ50" s="257"/>
      <c r="FA50" s="257"/>
      <c r="FB50" s="257"/>
      <c r="FC50" s="257"/>
      <c r="FD50" s="257"/>
      <c r="FE50" s="257"/>
      <c r="FF50" s="257"/>
      <c r="FG50" s="257"/>
      <c r="FH50" s="257"/>
      <c r="FI50" s="257"/>
      <c r="FJ50" s="257"/>
      <c r="FK50" s="257"/>
      <c r="FL50" s="257"/>
      <c r="FM50" s="257"/>
      <c r="FN50" s="257"/>
      <c r="FO50" s="257"/>
      <c r="FP50" s="257"/>
      <c r="FQ50" s="257"/>
      <c r="FR50" s="257"/>
      <c r="FS50" s="257"/>
      <c r="FT50" s="257"/>
      <c r="FU50" s="257"/>
      <c r="FV50" s="257"/>
      <c r="FW50" s="257"/>
      <c r="FX50" s="257"/>
      <c r="FY50" s="257"/>
      <c r="FZ50" s="257"/>
      <c r="GA50" s="257"/>
      <c r="GB50" s="257"/>
      <c r="GC50" s="257"/>
      <c r="GD50" s="257"/>
      <c r="GE50" s="257"/>
      <c r="GF50" s="257"/>
      <c r="GG50" s="257"/>
      <c r="GH50" s="257"/>
      <c r="GI50" s="257"/>
      <c r="GJ50" s="257"/>
      <c r="GK50" s="257"/>
      <c r="GL50" s="257"/>
      <c r="GM50" s="257"/>
      <c r="GN50" s="257"/>
      <c r="GO50" s="257"/>
      <c r="GP50" s="257"/>
      <c r="GQ50" s="257"/>
      <c r="GR50" s="257"/>
      <c r="GS50" s="257"/>
      <c r="GT50" s="257"/>
      <c r="GU50" s="257"/>
      <c r="GV50" s="257"/>
      <c r="GW50" s="257"/>
      <c r="GX50" s="257"/>
      <c r="GY50" s="257"/>
      <c r="GZ50" s="257"/>
      <c r="HA50" s="257"/>
      <c r="HB50" s="257"/>
      <c r="HC50" s="257"/>
      <c r="HD50" s="257"/>
      <c r="HE50" s="257"/>
      <c r="HF50" s="257"/>
      <c r="HG50" s="257"/>
      <c r="HH50" s="257"/>
      <c r="HI50" s="257"/>
      <c r="HJ50" s="257"/>
      <c r="HK50" s="257"/>
      <c r="HL50" s="257"/>
      <c r="HM50" s="257"/>
      <c r="HN50" s="257"/>
      <c r="HO50" s="257"/>
      <c r="HP50" s="257"/>
      <c r="HQ50" s="257"/>
      <c r="HR50" s="257"/>
      <c r="HS50" s="257"/>
      <c r="HT50" s="257"/>
      <c r="HU50" s="257"/>
      <c r="HV50" s="257"/>
      <c r="HW50" s="257"/>
      <c r="HX50" s="257"/>
      <c r="HY50" s="257"/>
      <c r="HZ50" s="257"/>
      <c r="IA50" s="257"/>
      <c r="IB50" s="257"/>
      <c r="IC50" s="257"/>
      <c r="ID50" s="257"/>
      <c r="IE50" s="257"/>
      <c r="IF50" s="257"/>
      <c r="IG50" s="257"/>
      <c r="IH50" s="257"/>
      <c r="II50" s="257"/>
      <c r="IJ50" s="257"/>
      <c r="IK50" s="257"/>
      <c r="IL50" s="257"/>
      <c r="IM50" s="257"/>
      <c r="IN50" s="257"/>
      <c r="IO50" s="257"/>
      <c r="IP50" s="257"/>
      <c r="IQ50" s="257"/>
      <c r="IR50" s="257"/>
      <c r="IS50" s="257"/>
      <c r="IT50" s="257"/>
      <c r="IU50" s="257"/>
      <c r="IV50" s="257"/>
    </row>
    <row r="51" spans="1:256" ht="15.75" thickBot="1" x14ac:dyDescent="0.3">
      <c r="A51" s="214">
        <v>62</v>
      </c>
      <c r="B51" s="215">
        <f t="shared" si="49"/>
        <v>1.3759999999999999</v>
      </c>
      <c r="C51" s="215">
        <v>8.0000000000000002E-3</v>
      </c>
      <c r="D51" s="203"/>
      <c r="E51" s="355"/>
      <c r="F51" s="305">
        <v>5000000</v>
      </c>
      <c r="G51" s="247">
        <f>(78.83597*POWER(F51,-0.14504))</f>
        <v>8.42</v>
      </c>
      <c r="H51" s="248">
        <f t="shared" si="1"/>
        <v>8.49</v>
      </c>
      <c r="I51" s="249">
        <f t="shared" si="2"/>
        <v>8.6300000000000008</v>
      </c>
      <c r="J51" s="248">
        <f t="shared" si="3"/>
        <v>8.6199999999999992</v>
      </c>
      <c r="K51" s="250">
        <f t="shared" si="4"/>
        <v>8.69</v>
      </c>
      <c r="L51" s="271">
        <f t="shared" si="5"/>
        <v>8.76</v>
      </c>
      <c r="M51" s="249">
        <f t="shared" si="6"/>
        <v>8.82</v>
      </c>
      <c r="N51" s="248">
        <f t="shared" si="7"/>
        <v>8.89</v>
      </c>
      <c r="O51" s="249">
        <f t="shared" si="8"/>
        <v>9.0299999999999994</v>
      </c>
      <c r="P51" s="248">
        <f t="shared" si="9"/>
        <v>9.0299999999999994</v>
      </c>
      <c r="Q51" s="249">
        <f t="shared" si="10"/>
        <v>9.09</v>
      </c>
      <c r="R51" s="248">
        <f t="shared" si="11"/>
        <v>9.16</v>
      </c>
      <c r="S51" s="249">
        <f t="shared" si="12"/>
        <v>9.23</v>
      </c>
      <c r="T51" s="248">
        <f t="shared" si="13"/>
        <v>9.3000000000000007</v>
      </c>
      <c r="U51" s="250">
        <f t="shared" si="14"/>
        <v>9.36</v>
      </c>
      <c r="V51" s="271">
        <f t="shared" si="15"/>
        <v>9.43</v>
      </c>
      <c r="W51" s="249">
        <f t="shared" si="16"/>
        <v>9.5</v>
      </c>
      <c r="X51" s="248">
        <f t="shared" si="17"/>
        <v>9.57</v>
      </c>
      <c r="Y51" s="249">
        <f t="shared" si="18"/>
        <v>9.6300000000000008</v>
      </c>
      <c r="Z51" s="248">
        <f t="shared" si="19"/>
        <v>9.6999999999999993</v>
      </c>
      <c r="AA51" s="249">
        <f t="shared" si="20"/>
        <v>9.77</v>
      </c>
      <c r="AB51" s="248">
        <f t="shared" si="21"/>
        <v>9.83</v>
      </c>
      <c r="AC51" s="249">
        <f t="shared" si="22"/>
        <v>9.9</v>
      </c>
      <c r="AD51" s="248">
        <f t="shared" si="23"/>
        <v>9.9700000000000006</v>
      </c>
      <c r="AE51" s="250">
        <f t="shared" si="24"/>
        <v>10.039999999999999</v>
      </c>
      <c r="AF51" s="271">
        <f t="shared" si="25"/>
        <v>10.1</v>
      </c>
      <c r="AG51" s="249">
        <f t="shared" si="26"/>
        <v>10.17</v>
      </c>
      <c r="AH51" s="248">
        <f t="shared" si="27"/>
        <v>10.24</v>
      </c>
      <c r="AI51" s="249">
        <f t="shared" si="28"/>
        <v>10.31</v>
      </c>
      <c r="AJ51" s="248">
        <f t="shared" si="29"/>
        <v>10.37</v>
      </c>
      <c r="AK51" s="249">
        <f t="shared" si="30"/>
        <v>10.44</v>
      </c>
      <c r="AL51" s="248">
        <f t="shared" si="31"/>
        <v>10.51</v>
      </c>
      <c r="AM51" s="249">
        <f t="shared" si="32"/>
        <v>10.58</v>
      </c>
      <c r="AN51" s="248">
        <f t="shared" si="33"/>
        <v>10.64</v>
      </c>
      <c r="AO51" s="250">
        <f t="shared" si="34"/>
        <v>10.71</v>
      </c>
      <c r="AP51" s="271">
        <f t="shared" si="35"/>
        <v>10.78</v>
      </c>
      <c r="AQ51" s="249">
        <f t="shared" si="36"/>
        <v>10.84</v>
      </c>
      <c r="AR51" s="248">
        <f t="shared" si="37"/>
        <v>10.91</v>
      </c>
      <c r="AS51" s="249">
        <f t="shared" si="38"/>
        <v>10.98</v>
      </c>
      <c r="AT51" s="248">
        <f t="shared" si="39"/>
        <v>11.05</v>
      </c>
      <c r="AU51" s="249">
        <f t="shared" si="40"/>
        <v>11.11</v>
      </c>
      <c r="AV51" s="252">
        <f t="shared" si="41"/>
        <v>11.18</v>
      </c>
      <c r="AW51" s="249">
        <f t="shared" si="42"/>
        <v>11.25</v>
      </c>
      <c r="AX51" s="248">
        <f t="shared" si="43"/>
        <v>11.32</v>
      </c>
      <c r="AY51" s="250">
        <f t="shared" si="44"/>
        <v>11.38</v>
      </c>
      <c r="AZ51" s="306">
        <f t="shared" si="45"/>
        <v>11.45</v>
      </c>
      <c r="BA51" s="249">
        <f t="shared" si="46"/>
        <v>11.52</v>
      </c>
      <c r="BB51" s="252">
        <f t="shared" si="47"/>
        <v>11.59</v>
      </c>
      <c r="BC51" s="249">
        <f t="shared" si="48"/>
        <v>11.65</v>
      </c>
      <c r="BD51" s="252">
        <f t="shared" si="50"/>
        <v>11.72</v>
      </c>
      <c r="BE51" s="249">
        <f t="shared" si="51"/>
        <v>11.79</v>
      </c>
      <c r="BF51" s="254"/>
      <c r="BG51" s="301"/>
      <c r="BH51" s="305">
        <v>5000000</v>
      </c>
      <c r="BI51" s="355"/>
      <c r="BJ51" s="257"/>
      <c r="BK51" s="257"/>
      <c r="BL51" s="257"/>
      <c r="BM51" s="257"/>
      <c r="BN51" s="257"/>
      <c r="BO51" s="257"/>
      <c r="BP51" s="257"/>
      <c r="BQ51" s="257"/>
      <c r="BR51" s="257"/>
      <c r="BS51" s="257"/>
      <c r="BT51" s="257"/>
      <c r="BU51" s="257"/>
      <c r="BV51" s="257"/>
      <c r="BW51" s="257"/>
      <c r="BX51" s="257"/>
      <c r="BY51" s="257"/>
      <c r="BZ51" s="257"/>
      <c r="CA51" s="257"/>
      <c r="CB51" s="257"/>
      <c r="CC51" s="257"/>
      <c r="CD51" s="257"/>
      <c r="CE51" s="257"/>
      <c r="CF51" s="257"/>
      <c r="CG51" s="257"/>
      <c r="CH51" s="257"/>
      <c r="CI51" s="257"/>
      <c r="CJ51" s="257"/>
      <c r="CK51" s="257"/>
      <c r="CL51" s="257"/>
      <c r="CM51" s="257"/>
      <c r="CN51" s="257"/>
      <c r="CO51" s="257"/>
      <c r="CP51" s="257"/>
      <c r="CQ51" s="257"/>
      <c r="CR51" s="257"/>
      <c r="CS51" s="257"/>
      <c r="CT51" s="257"/>
      <c r="CU51" s="257"/>
      <c r="CV51" s="257"/>
      <c r="CW51" s="257"/>
      <c r="CX51" s="257"/>
      <c r="CY51" s="257"/>
      <c r="CZ51" s="257"/>
      <c r="DA51" s="257"/>
      <c r="DB51" s="257"/>
      <c r="DC51" s="257"/>
      <c r="DD51" s="257"/>
      <c r="DE51" s="257"/>
      <c r="DF51" s="257"/>
      <c r="DG51" s="257"/>
      <c r="DH51" s="257"/>
      <c r="DI51" s="257"/>
      <c r="DJ51" s="257"/>
      <c r="DK51" s="257"/>
      <c r="DL51" s="257"/>
      <c r="DM51" s="257"/>
      <c r="DN51" s="257"/>
      <c r="DO51" s="257"/>
      <c r="DP51" s="257"/>
      <c r="DQ51" s="257"/>
      <c r="DR51" s="257"/>
      <c r="DS51" s="257"/>
      <c r="DT51" s="257"/>
      <c r="DU51" s="257"/>
      <c r="DV51" s="257"/>
      <c r="DW51" s="257"/>
      <c r="DX51" s="257"/>
      <c r="DY51" s="257"/>
      <c r="DZ51" s="257"/>
      <c r="EA51" s="257"/>
      <c r="EB51" s="257"/>
      <c r="EC51" s="257"/>
      <c r="ED51" s="257"/>
      <c r="EE51" s="257"/>
      <c r="EF51" s="257"/>
      <c r="EG51" s="257"/>
      <c r="EH51" s="257"/>
      <c r="EI51" s="257"/>
      <c r="EJ51" s="257"/>
      <c r="EK51" s="257"/>
      <c r="EL51" s="257"/>
      <c r="EM51" s="257"/>
      <c r="EN51" s="257"/>
      <c r="EO51" s="257"/>
      <c r="EP51" s="257"/>
      <c r="EQ51" s="257"/>
      <c r="ER51" s="257"/>
      <c r="ES51" s="257"/>
      <c r="ET51" s="257"/>
      <c r="EU51" s="257"/>
      <c r="EV51" s="257"/>
      <c r="EW51" s="257"/>
      <c r="EX51" s="257"/>
      <c r="EY51" s="257"/>
      <c r="EZ51" s="257"/>
      <c r="FA51" s="257"/>
      <c r="FB51" s="257"/>
      <c r="FC51" s="257"/>
      <c r="FD51" s="257"/>
      <c r="FE51" s="257"/>
      <c r="FF51" s="257"/>
      <c r="FG51" s="257"/>
      <c r="FH51" s="257"/>
      <c r="FI51" s="257"/>
      <c r="FJ51" s="257"/>
      <c r="FK51" s="257"/>
      <c r="FL51" s="257"/>
      <c r="FM51" s="257"/>
      <c r="FN51" s="257"/>
      <c r="FO51" s="257"/>
      <c r="FP51" s="257"/>
      <c r="FQ51" s="257"/>
      <c r="FR51" s="257"/>
      <c r="FS51" s="257"/>
      <c r="FT51" s="257"/>
      <c r="FU51" s="257"/>
      <c r="FV51" s="257"/>
      <c r="FW51" s="257"/>
      <c r="FX51" s="257"/>
      <c r="FY51" s="257"/>
      <c r="FZ51" s="257"/>
      <c r="GA51" s="257"/>
      <c r="GB51" s="257"/>
      <c r="GC51" s="257"/>
      <c r="GD51" s="257"/>
      <c r="GE51" s="257"/>
      <c r="GF51" s="257"/>
      <c r="GG51" s="257"/>
      <c r="GH51" s="257"/>
      <c r="GI51" s="257"/>
      <c r="GJ51" s="257"/>
      <c r="GK51" s="257"/>
      <c r="GL51" s="257"/>
      <c r="GM51" s="257"/>
      <c r="GN51" s="257"/>
      <c r="GO51" s="257"/>
      <c r="GP51" s="257"/>
      <c r="GQ51" s="257"/>
      <c r="GR51" s="257"/>
      <c r="GS51" s="257"/>
      <c r="GT51" s="257"/>
      <c r="GU51" s="257"/>
      <c r="GV51" s="257"/>
      <c r="GW51" s="257"/>
      <c r="GX51" s="257"/>
      <c r="GY51" s="257"/>
      <c r="GZ51" s="257"/>
      <c r="HA51" s="257"/>
      <c r="HB51" s="257"/>
      <c r="HC51" s="257"/>
      <c r="HD51" s="257"/>
      <c r="HE51" s="257"/>
      <c r="HF51" s="257"/>
      <c r="HG51" s="257"/>
      <c r="HH51" s="257"/>
      <c r="HI51" s="257"/>
      <c r="HJ51" s="257"/>
      <c r="HK51" s="257"/>
      <c r="HL51" s="257"/>
      <c r="HM51" s="257"/>
      <c r="HN51" s="257"/>
      <c r="HO51" s="257"/>
      <c r="HP51" s="257"/>
      <c r="HQ51" s="257"/>
      <c r="HR51" s="257"/>
      <c r="HS51" s="257"/>
      <c r="HT51" s="257"/>
      <c r="HU51" s="257"/>
      <c r="HV51" s="257"/>
      <c r="HW51" s="257"/>
      <c r="HX51" s="257"/>
      <c r="HY51" s="257"/>
      <c r="HZ51" s="257"/>
      <c r="IA51" s="257"/>
      <c r="IB51" s="257"/>
      <c r="IC51" s="257"/>
      <c r="ID51" s="257"/>
      <c r="IE51" s="257"/>
      <c r="IF51" s="257"/>
      <c r="IG51" s="257"/>
      <c r="IH51" s="257"/>
      <c r="II51" s="257"/>
      <c r="IJ51" s="257"/>
      <c r="IK51" s="257"/>
      <c r="IL51" s="257"/>
      <c r="IM51" s="257"/>
      <c r="IN51" s="257"/>
      <c r="IO51" s="257"/>
      <c r="IP51" s="257"/>
      <c r="IQ51" s="257"/>
      <c r="IR51" s="257"/>
      <c r="IS51" s="257"/>
      <c r="IT51" s="257"/>
      <c r="IU51" s="257"/>
      <c r="IV51" s="257"/>
    </row>
    <row r="52" spans="1:256" ht="19.5" thickBot="1" x14ac:dyDescent="0.4">
      <c r="A52" s="200">
        <v>63</v>
      </c>
      <c r="B52" s="201">
        <f t="shared" si="49"/>
        <v>1.3839999999999999</v>
      </c>
      <c r="C52" s="202">
        <v>8.0000000000000002E-3</v>
      </c>
      <c r="D52" s="203"/>
      <c r="E52" s="273"/>
      <c r="G52" s="356" t="s">
        <v>95</v>
      </c>
      <c r="H52" s="357"/>
      <c r="I52" s="357"/>
      <c r="J52" s="274"/>
      <c r="K52" s="274"/>
      <c r="L52" s="274"/>
      <c r="M52" s="274"/>
      <c r="N52" s="275"/>
      <c r="O52" s="275"/>
      <c r="P52" s="275"/>
      <c r="Q52" s="275"/>
      <c r="R52" s="275"/>
      <c r="S52" s="275"/>
      <c r="T52" s="275"/>
      <c r="U52" s="275"/>
      <c r="V52" s="275"/>
      <c r="W52" s="275"/>
      <c r="X52" s="275"/>
      <c r="Y52" s="275"/>
      <c r="Z52" s="275"/>
      <c r="AA52" s="275"/>
      <c r="AB52" s="275"/>
      <c r="AC52" s="275"/>
      <c r="AD52" s="275"/>
      <c r="AE52" s="275"/>
      <c r="AF52" s="275"/>
      <c r="AG52" s="275"/>
      <c r="AH52" s="275"/>
      <c r="AI52" s="275"/>
      <c r="AJ52" s="275"/>
      <c r="AK52" s="275"/>
      <c r="AL52" s="275"/>
      <c r="AM52" s="275"/>
      <c r="AN52" s="275"/>
      <c r="AO52" s="275"/>
      <c r="AP52" s="275"/>
      <c r="AQ52" s="275"/>
      <c r="AR52" s="275"/>
      <c r="AS52" s="276"/>
      <c r="AT52" s="275"/>
      <c r="AU52" s="275"/>
      <c r="AV52" s="275"/>
      <c r="AW52" s="275"/>
      <c r="AX52" s="275"/>
      <c r="AY52" s="275"/>
      <c r="AZ52" s="275"/>
      <c r="BA52" s="275"/>
      <c r="BB52" s="275"/>
      <c r="BC52" s="275"/>
      <c r="BD52" s="275"/>
      <c r="BE52" s="275"/>
      <c r="BF52" s="275"/>
      <c r="BI52" s="273"/>
      <c r="BJ52" s="257"/>
      <c r="BK52" s="257"/>
      <c r="BL52" s="257"/>
      <c r="BM52" s="257"/>
      <c r="BN52" s="257"/>
      <c r="BO52" s="257"/>
      <c r="BP52" s="257"/>
      <c r="BQ52" s="257"/>
      <c r="BR52" s="257"/>
      <c r="BS52" s="257"/>
      <c r="BT52" s="257"/>
      <c r="BU52" s="257"/>
      <c r="BV52" s="257"/>
      <c r="BW52" s="257"/>
      <c r="BX52" s="257"/>
      <c r="BY52" s="257"/>
      <c r="BZ52" s="257"/>
      <c r="CA52" s="257"/>
      <c r="CB52" s="257"/>
      <c r="CC52" s="257"/>
      <c r="CD52" s="257"/>
      <c r="CE52" s="257"/>
      <c r="CF52" s="257"/>
      <c r="CG52" s="257"/>
      <c r="CH52" s="257"/>
      <c r="CI52" s="257"/>
      <c r="CJ52" s="257"/>
      <c r="CK52" s="257"/>
      <c r="CL52" s="257"/>
      <c r="CM52" s="257"/>
      <c r="CN52" s="257"/>
      <c r="CO52" s="257"/>
      <c r="CP52" s="257"/>
      <c r="CQ52" s="257"/>
      <c r="CR52" s="257"/>
      <c r="CS52" s="257"/>
      <c r="CT52" s="257"/>
      <c r="CU52" s="257"/>
      <c r="CV52" s="257"/>
      <c r="CW52" s="257"/>
      <c r="CX52" s="257"/>
      <c r="CY52" s="257"/>
      <c r="CZ52" s="257"/>
      <c r="DA52" s="257"/>
      <c r="DB52" s="257"/>
      <c r="DC52" s="257"/>
      <c r="DD52" s="257"/>
      <c r="DE52" s="257"/>
      <c r="DF52" s="257"/>
      <c r="DG52" s="257"/>
      <c r="DH52" s="257"/>
      <c r="DI52" s="257"/>
      <c r="DJ52" s="257"/>
      <c r="DK52" s="257"/>
      <c r="DL52" s="257"/>
      <c r="DM52" s="257"/>
      <c r="DN52" s="257"/>
      <c r="DO52" s="257"/>
      <c r="DP52" s="257"/>
      <c r="DQ52" s="257"/>
      <c r="DR52" s="257"/>
      <c r="DS52" s="257"/>
      <c r="DT52" s="257"/>
      <c r="DU52" s="257"/>
      <c r="DV52" s="257"/>
      <c r="DW52" s="257"/>
      <c r="DX52" s="257"/>
      <c r="DY52" s="257"/>
      <c r="DZ52" s="257"/>
      <c r="EA52" s="257"/>
      <c r="EB52" s="257"/>
      <c r="EC52" s="257"/>
      <c r="ED52" s="257"/>
      <c r="EE52" s="257"/>
      <c r="EF52" s="257"/>
      <c r="EG52" s="257"/>
      <c r="EH52" s="257"/>
      <c r="EI52" s="257"/>
      <c r="EJ52" s="257"/>
      <c r="EK52" s="257"/>
      <c r="EL52" s="257"/>
      <c r="EM52" s="257"/>
      <c r="EN52" s="257"/>
      <c r="EO52" s="257"/>
      <c r="EP52" s="257"/>
      <c r="EQ52" s="257"/>
      <c r="ER52" s="257"/>
      <c r="ES52" s="257"/>
      <c r="ET52" s="257"/>
      <c r="EU52" s="257"/>
      <c r="EV52" s="257"/>
      <c r="EW52" s="257"/>
      <c r="EX52" s="257"/>
      <c r="EY52" s="257"/>
      <c r="EZ52" s="257"/>
      <c r="FA52" s="257"/>
      <c r="FB52" s="257"/>
      <c r="FC52" s="257"/>
      <c r="FD52" s="257"/>
      <c r="FE52" s="257"/>
      <c r="FF52" s="257"/>
      <c r="FG52" s="257"/>
      <c r="FH52" s="257"/>
      <c r="FI52" s="257"/>
      <c r="FJ52" s="257"/>
      <c r="FK52" s="257"/>
      <c r="FL52" s="257"/>
      <c r="FM52" s="257"/>
      <c r="FN52" s="257"/>
      <c r="FO52" s="257"/>
      <c r="FP52" s="257"/>
      <c r="FQ52" s="257"/>
      <c r="FR52" s="257"/>
      <c r="FS52" s="257"/>
      <c r="FT52" s="257"/>
      <c r="FU52" s="257"/>
      <c r="FV52" s="257"/>
      <c r="FW52" s="257"/>
      <c r="FX52" s="257"/>
      <c r="FY52" s="257"/>
      <c r="FZ52" s="257"/>
      <c r="GA52" s="257"/>
      <c r="GB52" s="257"/>
      <c r="GC52" s="257"/>
      <c r="GD52" s="257"/>
      <c r="GE52" s="257"/>
      <c r="GF52" s="257"/>
      <c r="GG52" s="257"/>
      <c r="GH52" s="257"/>
      <c r="GI52" s="257"/>
      <c r="GJ52" s="257"/>
      <c r="GK52" s="257"/>
      <c r="GL52" s="257"/>
      <c r="GM52" s="257"/>
      <c r="GN52" s="257"/>
      <c r="GO52" s="257"/>
      <c r="GP52" s="257"/>
      <c r="GQ52" s="257"/>
      <c r="GR52" s="257"/>
      <c r="GS52" s="257"/>
      <c r="GT52" s="257"/>
      <c r="GU52" s="257"/>
      <c r="GV52" s="257"/>
      <c r="GW52" s="257"/>
      <c r="GX52" s="257"/>
      <c r="GY52" s="257"/>
      <c r="GZ52" s="257"/>
      <c r="HA52" s="257"/>
      <c r="HB52" s="257"/>
      <c r="HC52" s="257"/>
      <c r="HD52" s="257"/>
      <c r="HE52" s="257"/>
      <c r="HF52" s="257"/>
      <c r="HG52" s="257"/>
      <c r="HH52" s="257"/>
      <c r="HI52" s="257"/>
      <c r="HJ52" s="257"/>
      <c r="HK52" s="257"/>
      <c r="HL52" s="257"/>
      <c r="HM52" s="257"/>
      <c r="HN52" s="257"/>
      <c r="HO52" s="257"/>
      <c r="HP52" s="257"/>
      <c r="HQ52" s="257"/>
      <c r="HR52" s="257"/>
      <c r="HS52" s="257"/>
      <c r="HT52" s="257"/>
      <c r="HU52" s="257"/>
      <c r="HV52" s="257"/>
      <c r="HW52" s="257"/>
      <c r="HX52" s="257"/>
      <c r="HY52" s="257"/>
      <c r="HZ52" s="257"/>
      <c r="IA52" s="257"/>
      <c r="IB52" s="257"/>
      <c r="IC52" s="257"/>
      <c r="ID52" s="257"/>
      <c r="IE52" s="257"/>
      <c r="IF52" s="257"/>
      <c r="IG52" s="257"/>
      <c r="IH52" s="257"/>
      <c r="II52" s="257"/>
      <c r="IJ52" s="257"/>
      <c r="IK52" s="257"/>
      <c r="IL52" s="257"/>
      <c r="IM52" s="257"/>
      <c r="IN52" s="257"/>
      <c r="IO52" s="257"/>
      <c r="IP52" s="257"/>
      <c r="IQ52" s="257"/>
      <c r="IR52" s="257"/>
      <c r="IS52" s="257"/>
      <c r="IT52" s="257"/>
      <c r="IU52" s="257"/>
      <c r="IV52" s="257"/>
    </row>
    <row r="53" spans="1:256" ht="15" x14ac:dyDescent="0.25">
      <c r="A53" s="214">
        <v>64</v>
      </c>
      <c r="B53" s="215">
        <f>B52+C53</f>
        <v>1.3919999999999999</v>
      </c>
      <c r="C53" s="215">
        <v>8.0000000000000002E-3</v>
      </c>
      <c r="D53" s="203"/>
      <c r="E53" s="273"/>
      <c r="BE53" s="257"/>
      <c r="BF53" s="257"/>
      <c r="BG53" s="257"/>
      <c r="BI53" s="273"/>
      <c r="BJ53" s="257"/>
      <c r="BK53" s="257"/>
      <c r="BL53" s="257"/>
      <c r="BM53" s="257"/>
      <c r="BN53" s="257"/>
      <c r="BO53" s="257"/>
      <c r="BP53" s="257"/>
      <c r="BQ53" s="257"/>
      <c r="BR53" s="257"/>
      <c r="BS53" s="257"/>
      <c r="BT53" s="257"/>
      <c r="BU53" s="257"/>
      <c r="BV53" s="257"/>
      <c r="BW53" s="257"/>
      <c r="BX53" s="257"/>
      <c r="BY53" s="257"/>
      <c r="BZ53" s="257"/>
      <c r="CA53" s="257"/>
      <c r="CB53" s="257"/>
      <c r="CC53" s="257"/>
      <c r="CD53" s="257"/>
      <c r="CE53" s="257"/>
      <c r="CF53" s="257"/>
      <c r="CG53" s="257"/>
      <c r="CH53" s="257"/>
      <c r="CI53" s="257"/>
      <c r="CJ53" s="257"/>
      <c r="CK53" s="257"/>
      <c r="CL53" s="257"/>
      <c r="CM53" s="257"/>
      <c r="CN53" s="257"/>
      <c r="CO53" s="257"/>
      <c r="CP53" s="257"/>
      <c r="CQ53" s="257"/>
      <c r="CR53" s="257"/>
      <c r="CS53" s="257"/>
      <c r="CT53" s="257"/>
      <c r="CU53" s="257"/>
      <c r="CV53" s="257"/>
      <c r="CW53" s="257"/>
      <c r="CX53" s="257"/>
      <c r="CY53" s="257"/>
      <c r="CZ53" s="257"/>
      <c r="DA53" s="257"/>
      <c r="DB53" s="257"/>
      <c r="DC53" s="257"/>
      <c r="DD53" s="257"/>
      <c r="DE53" s="257"/>
      <c r="DF53" s="257"/>
      <c r="DG53" s="257"/>
      <c r="DH53" s="257"/>
      <c r="DI53" s="257"/>
      <c r="DJ53" s="257"/>
      <c r="DK53" s="257"/>
      <c r="DL53" s="257"/>
      <c r="DM53" s="257"/>
      <c r="DN53" s="257"/>
      <c r="DO53" s="257"/>
      <c r="DP53" s="257"/>
      <c r="DQ53" s="257"/>
      <c r="DR53" s="257"/>
      <c r="DS53" s="257"/>
      <c r="DT53" s="257"/>
      <c r="DU53" s="257"/>
      <c r="DV53" s="257"/>
      <c r="DW53" s="257"/>
      <c r="DX53" s="257"/>
      <c r="DY53" s="257"/>
      <c r="DZ53" s="257"/>
      <c r="EA53" s="257"/>
      <c r="EB53" s="257"/>
      <c r="EC53" s="257"/>
      <c r="ED53" s="257"/>
      <c r="EE53" s="257"/>
      <c r="EF53" s="257"/>
      <c r="EG53" s="257"/>
      <c r="EH53" s="257"/>
      <c r="EI53" s="257"/>
      <c r="EJ53" s="257"/>
      <c r="EK53" s="257"/>
      <c r="EL53" s="257"/>
      <c r="EM53" s="257"/>
      <c r="EN53" s="257"/>
      <c r="EO53" s="257"/>
      <c r="EP53" s="257"/>
      <c r="EQ53" s="257"/>
      <c r="ER53" s="257"/>
      <c r="ES53" s="257"/>
      <c r="ET53" s="257"/>
      <c r="EU53" s="257"/>
      <c r="EV53" s="257"/>
      <c r="EW53" s="257"/>
      <c r="EX53" s="257"/>
      <c r="EY53" s="257"/>
      <c r="EZ53" s="257"/>
      <c r="FA53" s="257"/>
      <c r="FB53" s="257"/>
      <c r="FC53" s="257"/>
      <c r="FD53" s="257"/>
      <c r="FE53" s="257"/>
      <c r="FF53" s="257"/>
      <c r="FG53" s="257"/>
      <c r="FH53" s="257"/>
      <c r="FI53" s="257"/>
      <c r="FJ53" s="257"/>
      <c r="FK53" s="257"/>
      <c r="FL53" s="257"/>
      <c r="FM53" s="257"/>
      <c r="FN53" s="257"/>
      <c r="FO53" s="257"/>
      <c r="FP53" s="257"/>
      <c r="FQ53" s="257"/>
      <c r="FR53" s="257"/>
      <c r="FS53" s="257"/>
      <c r="FT53" s="257"/>
      <c r="FU53" s="257"/>
      <c r="FV53" s="257"/>
      <c r="FW53" s="257"/>
      <c r="FX53" s="257"/>
      <c r="FY53" s="257"/>
      <c r="FZ53" s="257"/>
      <c r="GA53" s="257"/>
      <c r="GB53" s="257"/>
      <c r="GC53" s="257"/>
      <c r="GD53" s="257"/>
      <c r="GE53" s="257"/>
      <c r="GF53" s="257"/>
      <c r="GG53" s="257"/>
      <c r="GH53" s="257"/>
      <c r="GI53" s="257"/>
      <c r="GJ53" s="257"/>
      <c r="GK53" s="257"/>
      <c r="GL53" s="257"/>
      <c r="GM53" s="257"/>
      <c r="GN53" s="257"/>
      <c r="GO53" s="257"/>
      <c r="GP53" s="257"/>
      <c r="GQ53" s="257"/>
      <c r="GR53" s="257"/>
      <c r="GS53" s="257"/>
      <c r="GT53" s="257"/>
      <c r="GU53" s="257"/>
      <c r="GV53" s="257"/>
      <c r="GW53" s="257"/>
      <c r="GX53" s="257"/>
      <c r="GY53" s="257"/>
      <c r="GZ53" s="257"/>
      <c r="HA53" s="257"/>
      <c r="HB53" s="257"/>
      <c r="HC53" s="257"/>
      <c r="HD53" s="257"/>
      <c r="HE53" s="257"/>
      <c r="HF53" s="257"/>
      <c r="HG53" s="257"/>
      <c r="HH53" s="257"/>
      <c r="HI53" s="257"/>
      <c r="HJ53" s="257"/>
      <c r="HK53" s="257"/>
      <c r="HL53" s="257"/>
      <c r="HM53" s="257"/>
      <c r="HN53" s="257"/>
      <c r="HO53" s="257"/>
      <c r="HP53" s="257"/>
      <c r="HQ53" s="257"/>
      <c r="HR53" s="257"/>
      <c r="HS53" s="257"/>
      <c r="HT53" s="257"/>
      <c r="HU53" s="257"/>
      <c r="HV53" s="257"/>
      <c r="HW53" s="257"/>
      <c r="HX53" s="257"/>
      <c r="HY53" s="257"/>
      <c r="HZ53" s="257"/>
      <c r="IA53" s="257"/>
      <c r="IB53" s="257"/>
      <c r="IC53" s="257"/>
      <c r="ID53" s="257"/>
      <c r="IE53" s="257"/>
      <c r="IF53" s="257"/>
      <c r="IG53" s="257"/>
      <c r="IH53" s="257"/>
      <c r="II53" s="257"/>
      <c r="IJ53" s="257"/>
      <c r="IK53" s="257"/>
      <c r="IL53" s="257"/>
      <c r="IM53" s="257"/>
      <c r="IN53" s="257"/>
      <c r="IO53" s="257"/>
      <c r="IP53" s="257"/>
      <c r="IQ53" s="257"/>
      <c r="IR53" s="257"/>
      <c r="IS53" s="257"/>
      <c r="IT53" s="257"/>
      <c r="IU53" s="257"/>
      <c r="IV53" s="257"/>
    </row>
    <row r="54" spans="1:256" ht="15" x14ac:dyDescent="0.25">
      <c r="A54" s="200">
        <v>65</v>
      </c>
      <c r="B54" s="201">
        <f>B53+C54</f>
        <v>1.4</v>
      </c>
      <c r="C54" s="202">
        <v>8.0000000000000002E-3</v>
      </c>
      <c r="D54" s="203"/>
      <c r="E54" s="273"/>
      <c r="BE54" s="257"/>
      <c r="BF54" s="257"/>
      <c r="BG54" s="257"/>
      <c r="BI54" s="273"/>
      <c r="BJ54" s="257"/>
      <c r="BK54" s="257"/>
      <c r="BL54" s="257"/>
      <c r="BM54" s="257"/>
      <c r="BN54" s="257"/>
      <c r="BO54" s="257"/>
      <c r="BP54" s="257"/>
      <c r="BQ54" s="257"/>
      <c r="BR54" s="257"/>
      <c r="BS54" s="257"/>
      <c r="BT54" s="257"/>
      <c r="BU54" s="257"/>
      <c r="BV54" s="257"/>
      <c r="BW54" s="257"/>
      <c r="BX54" s="257"/>
      <c r="BY54" s="257"/>
      <c r="BZ54" s="257"/>
      <c r="CA54" s="257"/>
      <c r="CB54" s="257"/>
      <c r="CC54" s="257"/>
      <c r="CD54" s="257"/>
      <c r="CE54" s="257"/>
      <c r="CF54" s="257"/>
      <c r="CG54" s="257"/>
      <c r="CH54" s="257"/>
      <c r="CI54" s="257"/>
      <c r="CJ54" s="257"/>
      <c r="CK54" s="257"/>
      <c r="CL54" s="257"/>
      <c r="CM54" s="257"/>
      <c r="CN54" s="257"/>
      <c r="CO54" s="257"/>
      <c r="CP54" s="257"/>
      <c r="CQ54" s="257"/>
      <c r="CR54" s="257"/>
      <c r="CS54" s="257"/>
      <c r="CT54" s="257"/>
      <c r="CU54" s="257"/>
      <c r="CV54" s="257"/>
      <c r="CW54" s="257"/>
      <c r="CX54" s="257"/>
      <c r="CY54" s="257"/>
      <c r="CZ54" s="257"/>
      <c r="DA54" s="257"/>
      <c r="DB54" s="257"/>
      <c r="DC54" s="257"/>
      <c r="DD54" s="257"/>
      <c r="DE54" s="257"/>
      <c r="DF54" s="257"/>
      <c r="DG54" s="257"/>
      <c r="DH54" s="257"/>
      <c r="DI54" s="257"/>
      <c r="DJ54" s="257"/>
      <c r="DK54" s="257"/>
      <c r="DL54" s="257"/>
      <c r="DM54" s="257"/>
      <c r="DN54" s="257"/>
      <c r="DO54" s="257"/>
      <c r="DP54" s="257"/>
      <c r="DQ54" s="257"/>
      <c r="DR54" s="257"/>
      <c r="DS54" s="257"/>
      <c r="DT54" s="257"/>
      <c r="DU54" s="257"/>
      <c r="DV54" s="257"/>
      <c r="DW54" s="257"/>
      <c r="DX54" s="257"/>
      <c r="DY54" s="257"/>
      <c r="DZ54" s="257"/>
      <c r="EA54" s="257"/>
      <c r="EB54" s="257"/>
      <c r="EC54" s="257"/>
      <c r="ED54" s="257"/>
      <c r="EE54" s="257"/>
      <c r="EF54" s="257"/>
      <c r="EG54" s="257"/>
      <c r="EH54" s="257"/>
      <c r="EI54" s="257"/>
      <c r="EJ54" s="257"/>
      <c r="EK54" s="257"/>
      <c r="EL54" s="257"/>
      <c r="EM54" s="257"/>
      <c r="EN54" s="257"/>
      <c r="EO54" s="257"/>
      <c r="EP54" s="257"/>
      <c r="EQ54" s="257"/>
      <c r="ER54" s="257"/>
      <c r="ES54" s="257"/>
      <c r="ET54" s="257"/>
      <c r="EU54" s="257"/>
      <c r="EV54" s="257"/>
      <c r="EW54" s="257"/>
      <c r="EX54" s="257"/>
      <c r="EY54" s="257"/>
      <c r="EZ54" s="257"/>
      <c r="FA54" s="257"/>
      <c r="FB54" s="257"/>
      <c r="FC54" s="257"/>
      <c r="FD54" s="257"/>
      <c r="FE54" s="257"/>
      <c r="FF54" s="257"/>
      <c r="FG54" s="257"/>
      <c r="FH54" s="257"/>
      <c r="FI54" s="257"/>
      <c r="FJ54" s="257"/>
      <c r="FK54" s="257"/>
      <c r="FL54" s="257"/>
      <c r="FM54" s="257"/>
      <c r="FN54" s="257"/>
      <c r="FO54" s="257"/>
      <c r="FP54" s="257"/>
      <c r="FQ54" s="257"/>
      <c r="FR54" s="257"/>
      <c r="FS54" s="257"/>
      <c r="FT54" s="257"/>
      <c r="FU54" s="257"/>
      <c r="FV54" s="257"/>
      <c r="FW54" s="257"/>
      <c r="FX54" s="257"/>
      <c r="FY54" s="257"/>
      <c r="FZ54" s="257"/>
      <c r="GA54" s="257"/>
      <c r="GB54" s="257"/>
      <c r="GC54" s="257"/>
      <c r="GD54" s="257"/>
      <c r="GE54" s="257"/>
      <c r="GF54" s="257"/>
      <c r="GG54" s="257"/>
      <c r="GH54" s="257"/>
      <c r="GI54" s="257"/>
      <c r="GJ54" s="257"/>
      <c r="GK54" s="257"/>
      <c r="GL54" s="257"/>
      <c r="GM54" s="257"/>
      <c r="GN54" s="257"/>
      <c r="GO54" s="257"/>
      <c r="GP54" s="257"/>
      <c r="GQ54" s="257"/>
      <c r="GR54" s="257"/>
      <c r="GS54" s="257"/>
      <c r="GT54" s="257"/>
      <c r="GU54" s="257"/>
      <c r="GV54" s="257"/>
      <c r="GW54" s="257"/>
      <c r="GX54" s="257"/>
      <c r="GY54" s="257"/>
      <c r="GZ54" s="257"/>
      <c r="HA54" s="257"/>
      <c r="HB54" s="257"/>
      <c r="HC54" s="257"/>
      <c r="HD54" s="257"/>
      <c r="HE54" s="257"/>
      <c r="HF54" s="257"/>
      <c r="HG54" s="257"/>
      <c r="HH54" s="257"/>
      <c r="HI54" s="257"/>
      <c r="HJ54" s="257"/>
      <c r="HK54" s="257"/>
      <c r="HL54" s="257"/>
      <c r="HM54" s="257"/>
      <c r="HN54" s="257"/>
      <c r="HO54" s="257"/>
      <c r="HP54" s="257"/>
      <c r="HQ54" s="257"/>
      <c r="HR54" s="257"/>
      <c r="HS54" s="257"/>
      <c r="HT54" s="257"/>
      <c r="HU54" s="257"/>
      <c r="HV54" s="257"/>
      <c r="HW54" s="257"/>
      <c r="HX54" s="257"/>
      <c r="HY54" s="257"/>
      <c r="HZ54" s="257"/>
      <c r="IA54" s="257"/>
      <c r="IB54" s="257"/>
      <c r="IC54" s="257"/>
      <c r="ID54" s="257"/>
      <c r="IE54" s="257"/>
      <c r="IF54" s="257"/>
      <c r="IG54" s="257"/>
      <c r="IH54" s="257"/>
      <c r="II54" s="257"/>
      <c r="IJ54" s="257"/>
      <c r="IK54" s="257"/>
      <c r="IL54" s="257"/>
      <c r="IM54" s="257"/>
      <c r="IN54" s="257"/>
      <c r="IO54" s="257"/>
      <c r="IP54" s="257"/>
      <c r="IQ54" s="257"/>
      <c r="IR54" s="257"/>
      <c r="IS54" s="257"/>
      <c r="IT54" s="257"/>
      <c r="IU54" s="257"/>
      <c r="IV54" s="257"/>
    </row>
    <row r="55" spans="1:256" ht="15" x14ac:dyDescent="0.25">
      <c r="D55" s="203"/>
      <c r="E55" s="273"/>
      <c r="BE55" s="257"/>
      <c r="BF55" s="257"/>
      <c r="BG55" s="257"/>
      <c r="BI55" s="273"/>
      <c r="BJ55" s="257"/>
      <c r="BK55" s="257"/>
      <c r="BL55" s="257"/>
      <c r="BM55" s="257"/>
      <c r="BN55" s="257"/>
      <c r="BO55" s="257"/>
      <c r="BP55" s="257"/>
      <c r="BQ55" s="257"/>
      <c r="BR55" s="257"/>
      <c r="BS55" s="257"/>
      <c r="BT55" s="257"/>
      <c r="BU55" s="257"/>
      <c r="BV55" s="257"/>
      <c r="BW55" s="257"/>
      <c r="BX55" s="257"/>
      <c r="BY55" s="257"/>
      <c r="BZ55" s="257"/>
      <c r="CA55" s="257"/>
      <c r="CB55" s="257"/>
      <c r="CC55" s="257"/>
      <c r="CD55" s="257"/>
      <c r="CE55" s="257"/>
      <c r="CF55" s="257"/>
      <c r="CG55" s="257"/>
      <c r="CH55" s="257"/>
      <c r="CI55" s="257"/>
      <c r="CJ55" s="257"/>
      <c r="CK55" s="257"/>
      <c r="CL55" s="257"/>
      <c r="CM55" s="257"/>
      <c r="CN55" s="257"/>
      <c r="CO55" s="257"/>
      <c r="CP55" s="257"/>
      <c r="CQ55" s="257"/>
      <c r="CR55" s="257"/>
      <c r="CS55" s="257"/>
      <c r="CT55" s="257"/>
      <c r="CU55" s="257"/>
      <c r="CV55" s="257"/>
      <c r="CW55" s="257"/>
      <c r="CX55" s="257"/>
      <c r="CY55" s="257"/>
      <c r="CZ55" s="257"/>
      <c r="DA55" s="257"/>
      <c r="DB55" s="257"/>
      <c r="DC55" s="257"/>
      <c r="DD55" s="257"/>
      <c r="DE55" s="257"/>
      <c r="DF55" s="257"/>
      <c r="DG55" s="257"/>
      <c r="DH55" s="257"/>
      <c r="DI55" s="257"/>
      <c r="DJ55" s="257"/>
      <c r="DK55" s="257"/>
      <c r="DL55" s="257"/>
      <c r="DM55" s="257"/>
      <c r="DN55" s="257"/>
      <c r="DO55" s="257"/>
      <c r="DP55" s="257"/>
      <c r="DQ55" s="257"/>
      <c r="DR55" s="257"/>
      <c r="DS55" s="257"/>
      <c r="DT55" s="257"/>
      <c r="DU55" s="257"/>
      <c r="DV55" s="257"/>
      <c r="DW55" s="257"/>
      <c r="DX55" s="257"/>
      <c r="DY55" s="257"/>
      <c r="DZ55" s="257"/>
      <c r="EA55" s="257"/>
      <c r="EB55" s="257"/>
      <c r="EC55" s="257"/>
      <c r="ED55" s="257"/>
      <c r="EE55" s="257"/>
      <c r="EF55" s="257"/>
      <c r="EG55" s="257"/>
      <c r="EH55" s="257"/>
      <c r="EI55" s="257"/>
      <c r="EJ55" s="257"/>
      <c r="EK55" s="257"/>
      <c r="EL55" s="257"/>
      <c r="EM55" s="257"/>
      <c r="EN55" s="257"/>
      <c r="EO55" s="257"/>
      <c r="EP55" s="257"/>
      <c r="EQ55" s="257"/>
      <c r="ER55" s="257"/>
      <c r="ES55" s="257"/>
      <c r="ET55" s="257"/>
      <c r="EU55" s="257"/>
      <c r="EV55" s="257"/>
      <c r="EW55" s="257"/>
      <c r="EX55" s="257"/>
      <c r="EY55" s="257"/>
      <c r="EZ55" s="257"/>
      <c r="FA55" s="257"/>
      <c r="FB55" s="257"/>
      <c r="FC55" s="257"/>
      <c r="FD55" s="257"/>
      <c r="FE55" s="257"/>
      <c r="FF55" s="257"/>
      <c r="FG55" s="257"/>
      <c r="FH55" s="257"/>
      <c r="FI55" s="257"/>
      <c r="FJ55" s="257"/>
      <c r="FK55" s="257"/>
      <c r="FL55" s="257"/>
      <c r="FM55" s="257"/>
      <c r="FN55" s="257"/>
      <c r="FO55" s="257"/>
      <c r="FP55" s="257"/>
      <c r="FQ55" s="257"/>
      <c r="FR55" s="257"/>
      <c r="FS55" s="257"/>
      <c r="FT55" s="257"/>
      <c r="FU55" s="257"/>
      <c r="FV55" s="257"/>
      <c r="FW55" s="257"/>
      <c r="FX55" s="257"/>
      <c r="FY55" s="257"/>
      <c r="FZ55" s="257"/>
      <c r="GA55" s="257"/>
      <c r="GB55" s="257"/>
      <c r="GC55" s="257"/>
      <c r="GD55" s="257"/>
      <c r="GE55" s="257"/>
      <c r="GF55" s="257"/>
      <c r="GG55" s="257"/>
      <c r="GH55" s="257"/>
      <c r="GI55" s="257"/>
      <c r="GJ55" s="257"/>
      <c r="GK55" s="257"/>
      <c r="GL55" s="257"/>
      <c r="GM55" s="257"/>
      <c r="GN55" s="257"/>
      <c r="GO55" s="257"/>
      <c r="GP55" s="257"/>
      <c r="GQ55" s="257"/>
      <c r="GR55" s="257"/>
      <c r="GS55" s="257"/>
      <c r="GT55" s="257"/>
      <c r="GU55" s="257"/>
      <c r="GV55" s="257"/>
      <c r="GW55" s="257"/>
      <c r="GX55" s="257"/>
      <c r="GY55" s="257"/>
      <c r="GZ55" s="257"/>
      <c r="HA55" s="257"/>
      <c r="HB55" s="257"/>
      <c r="HC55" s="257"/>
      <c r="HD55" s="257"/>
      <c r="HE55" s="257"/>
      <c r="HF55" s="257"/>
      <c r="HG55" s="257"/>
      <c r="HH55" s="257"/>
      <c r="HI55" s="257"/>
      <c r="HJ55" s="257"/>
      <c r="HK55" s="257"/>
      <c r="HL55" s="257"/>
      <c r="HM55" s="257"/>
      <c r="HN55" s="257"/>
      <c r="HO55" s="257"/>
      <c r="HP55" s="257"/>
      <c r="HQ55" s="257"/>
      <c r="HR55" s="257"/>
      <c r="HS55" s="257"/>
      <c r="HT55" s="257"/>
      <c r="HU55" s="257"/>
      <c r="HV55" s="257"/>
      <c r="HW55" s="257"/>
      <c r="HX55" s="257"/>
      <c r="HY55" s="257"/>
      <c r="HZ55" s="257"/>
      <c r="IA55" s="257"/>
      <c r="IB55" s="257"/>
      <c r="IC55" s="257"/>
      <c r="ID55" s="257"/>
      <c r="IE55" s="257"/>
      <c r="IF55" s="257"/>
      <c r="IG55" s="257"/>
      <c r="IH55" s="257"/>
      <c r="II55" s="257"/>
      <c r="IJ55" s="257"/>
      <c r="IK55" s="257"/>
      <c r="IL55" s="257"/>
      <c r="IM55" s="257"/>
      <c r="IN55" s="257"/>
      <c r="IO55" s="257"/>
      <c r="IP55" s="257"/>
      <c r="IQ55" s="257"/>
      <c r="IR55" s="257"/>
      <c r="IS55" s="257"/>
      <c r="IT55" s="257"/>
      <c r="IU55" s="257"/>
      <c r="IV55" s="257"/>
    </row>
    <row r="56" spans="1:256" x14ac:dyDescent="0.2">
      <c r="E56" s="273"/>
      <c r="H56" s="186" t="s">
        <v>86</v>
      </c>
      <c r="BE56" s="257"/>
      <c r="BF56" s="257"/>
      <c r="BG56" s="257"/>
      <c r="BI56" s="273"/>
      <c r="BJ56" s="257"/>
      <c r="BK56" s="257"/>
      <c r="BL56" s="257"/>
      <c r="BM56" s="257"/>
      <c r="BN56" s="257"/>
      <c r="BO56" s="257"/>
      <c r="BP56" s="257"/>
      <c r="BQ56" s="257"/>
      <c r="BR56" s="257"/>
      <c r="BS56" s="257"/>
      <c r="BT56" s="257"/>
      <c r="BU56" s="257"/>
      <c r="BV56" s="257"/>
      <c r="BW56" s="257"/>
      <c r="BX56" s="257"/>
      <c r="BY56" s="257"/>
      <c r="BZ56" s="257"/>
      <c r="CA56" s="257"/>
      <c r="CB56" s="257"/>
      <c r="CC56" s="257"/>
      <c r="CD56" s="257"/>
      <c r="CE56" s="257"/>
      <c r="CF56" s="257"/>
      <c r="CG56" s="257"/>
      <c r="CH56" s="257"/>
      <c r="CI56" s="257"/>
      <c r="CJ56" s="257"/>
      <c r="CK56" s="257"/>
      <c r="CL56" s="257"/>
      <c r="CM56" s="257"/>
      <c r="CN56" s="257"/>
      <c r="CO56" s="257"/>
      <c r="CP56" s="257"/>
      <c r="CQ56" s="257"/>
      <c r="CR56" s="257"/>
      <c r="CS56" s="257"/>
      <c r="CT56" s="257"/>
      <c r="CU56" s="257"/>
      <c r="CV56" s="257"/>
      <c r="CW56" s="257"/>
      <c r="CX56" s="257"/>
      <c r="CY56" s="257"/>
      <c r="CZ56" s="257"/>
      <c r="DA56" s="257"/>
      <c r="DB56" s="257"/>
      <c r="DC56" s="257"/>
      <c r="DD56" s="257"/>
      <c r="DE56" s="257"/>
      <c r="DF56" s="257"/>
      <c r="DG56" s="257"/>
      <c r="DH56" s="257"/>
      <c r="DI56" s="257"/>
      <c r="DJ56" s="257"/>
      <c r="DK56" s="257"/>
      <c r="DL56" s="257"/>
      <c r="DM56" s="257"/>
      <c r="DN56" s="257"/>
      <c r="DO56" s="257"/>
      <c r="DP56" s="257"/>
      <c r="DQ56" s="257"/>
      <c r="DR56" s="257"/>
      <c r="DS56" s="257"/>
      <c r="DT56" s="257"/>
      <c r="DU56" s="257"/>
      <c r="DV56" s="257"/>
      <c r="DW56" s="257"/>
      <c r="DX56" s="257"/>
      <c r="DY56" s="257"/>
      <c r="DZ56" s="257"/>
      <c r="EA56" s="257"/>
      <c r="EB56" s="257"/>
      <c r="EC56" s="257"/>
      <c r="ED56" s="257"/>
      <c r="EE56" s="257"/>
      <c r="EF56" s="257"/>
      <c r="EG56" s="257"/>
      <c r="EH56" s="257"/>
      <c r="EI56" s="257"/>
      <c r="EJ56" s="257"/>
      <c r="EK56" s="257"/>
      <c r="EL56" s="257"/>
      <c r="EM56" s="257"/>
      <c r="EN56" s="257"/>
      <c r="EO56" s="257"/>
      <c r="EP56" s="257"/>
      <c r="EQ56" s="257"/>
      <c r="ER56" s="257"/>
      <c r="ES56" s="257"/>
      <c r="ET56" s="257"/>
      <c r="EU56" s="257"/>
      <c r="EV56" s="257"/>
      <c r="EW56" s="257"/>
      <c r="EX56" s="257"/>
      <c r="EY56" s="257"/>
      <c r="EZ56" s="257"/>
      <c r="FA56" s="257"/>
      <c r="FB56" s="257"/>
      <c r="FC56" s="257"/>
      <c r="FD56" s="257"/>
      <c r="FE56" s="257"/>
      <c r="FF56" s="257"/>
      <c r="FG56" s="257"/>
      <c r="FH56" s="257"/>
      <c r="FI56" s="257"/>
      <c r="FJ56" s="257"/>
      <c r="FK56" s="257"/>
      <c r="FL56" s="257"/>
      <c r="FM56" s="257"/>
      <c r="FN56" s="257"/>
      <c r="FO56" s="257"/>
      <c r="FP56" s="257"/>
      <c r="FQ56" s="257"/>
      <c r="FR56" s="257"/>
      <c r="FS56" s="257"/>
      <c r="FT56" s="257"/>
      <c r="FU56" s="257"/>
      <c r="FV56" s="257"/>
      <c r="FW56" s="257"/>
      <c r="FX56" s="257"/>
      <c r="FY56" s="257"/>
      <c r="FZ56" s="257"/>
      <c r="GA56" s="257"/>
      <c r="GB56" s="257"/>
      <c r="GC56" s="257"/>
      <c r="GD56" s="257"/>
      <c r="GE56" s="257"/>
      <c r="GF56" s="257"/>
      <c r="GG56" s="257"/>
      <c r="GH56" s="257"/>
      <c r="GI56" s="257"/>
      <c r="GJ56" s="257"/>
      <c r="GK56" s="257"/>
      <c r="GL56" s="257"/>
      <c r="GM56" s="257"/>
      <c r="GN56" s="257"/>
      <c r="GO56" s="257"/>
      <c r="GP56" s="257"/>
      <c r="GQ56" s="257"/>
      <c r="GR56" s="257"/>
      <c r="GS56" s="257"/>
      <c r="GT56" s="257"/>
      <c r="GU56" s="257"/>
      <c r="GV56" s="257"/>
      <c r="GW56" s="257"/>
      <c r="GX56" s="257"/>
      <c r="GY56" s="257"/>
      <c r="GZ56" s="257"/>
      <c r="HA56" s="257"/>
      <c r="HB56" s="257"/>
      <c r="HC56" s="257"/>
      <c r="HD56" s="257"/>
      <c r="HE56" s="257"/>
      <c r="HF56" s="257"/>
      <c r="HG56" s="257"/>
      <c r="HH56" s="257"/>
      <c r="HI56" s="257"/>
      <c r="HJ56" s="257"/>
      <c r="HK56" s="257"/>
      <c r="HL56" s="257"/>
      <c r="HM56" s="257"/>
      <c r="HN56" s="257"/>
      <c r="HO56" s="257"/>
      <c r="HP56" s="257"/>
      <c r="HQ56" s="257"/>
      <c r="HR56" s="257"/>
      <c r="HS56" s="257"/>
      <c r="HT56" s="257"/>
      <c r="HU56" s="257"/>
      <c r="HV56" s="257"/>
      <c r="HW56" s="257"/>
      <c r="HX56" s="257"/>
      <c r="HY56" s="257"/>
      <c r="HZ56" s="257"/>
      <c r="IA56" s="257"/>
      <c r="IB56" s="257"/>
      <c r="IC56" s="257"/>
      <c r="ID56" s="257"/>
      <c r="IE56" s="257"/>
      <c r="IF56" s="257"/>
      <c r="IG56" s="257"/>
      <c r="IH56" s="257"/>
      <c r="II56" s="257"/>
      <c r="IJ56" s="257"/>
      <c r="IK56" s="257"/>
      <c r="IL56" s="257"/>
      <c r="IM56" s="257"/>
      <c r="IN56" s="257"/>
      <c r="IO56" s="257"/>
      <c r="IP56" s="257"/>
      <c r="IQ56" s="257"/>
      <c r="IR56" s="257"/>
      <c r="IS56" s="257"/>
      <c r="IT56" s="257"/>
      <c r="IU56" s="257"/>
      <c r="IV56" s="257"/>
    </row>
    <row r="57" spans="1:256" x14ac:dyDescent="0.2">
      <c r="E57" s="273"/>
      <c r="BE57" s="257"/>
      <c r="BF57" s="257"/>
      <c r="BG57" s="257"/>
      <c r="BI57" s="273"/>
      <c r="BJ57" s="257"/>
      <c r="BK57" s="257"/>
      <c r="BL57" s="257"/>
      <c r="BM57" s="257"/>
      <c r="BN57" s="257"/>
      <c r="BO57" s="257"/>
      <c r="BP57" s="257"/>
      <c r="BQ57" s="257"/>
      <c r="BR57" s="257"/>
      <c r="BS57" s="257"/>
      <c r="BT57" s="257"/>
      <c r="BU57" s="257"/>
      <c r="BV57" s="257"/>
      <c r="BW57" s="257"/>
      <c r="BX57" s="257"/>
      <c r="BY57" s="257"/>
      <c r="BZ57" s="257"/>
      <c r="CA57" s="257"/>
      <c r="CB57" s="257"/>
      <c r="CC57" s="257"/>
      <c r="CD57" s="257"/>
      <c r="CE57" s="257"/>
      <c r="CF57" s="257"/>
      <c r="CG57" s="257"/>
      <c r="CH57" s="257"/>
      <c r="CI57" s="257"/>
      <c r="CJ57" s="257"/>
      <c r="CK57" s="257"/>
      <c r="CL57" s="257"/>
      <c r="CM57" s="257"/>
      <c r="CN57" s="257"/>
      <c r="CO57" s="257"/>
      <c r="CP57" s="257"/>
      <c r="CQ57" s="257"/>
      <c r="CR57" s="257"/>
      <c r="CS57" s="257"/>
      <c r="CT57" s="257"/>
      <c r="CU57" s="257"/>
      <c r="CV57" s="257"/>
      <c r="CW57" s="257"/>
      <c r="CX57" s="257"/>
      <c r="CY57" s="257"/>
      <c r="CZ57" s="257"/>
      <c r="DA57" s="257"/>
      <c r="DB57" s="257"/>
      <c r="DC57" s="257"/>
      <c r="DD57" s="257"/>
      <c r="DE57" s="257"/>
      <c r="DF57" s="257"/>
      <c r="DG57" s="257"/>
      <c r="DH57" s="257"/>
      <c r="DI57" s="257"/>
      <c r="DJ57" s="257"/>
      <c r="DK57" s="257"/>
      <c r="DL57" s="257"/>
      <c r="DM57" s="257"/>
      <c r="DN57" s="257"/>
      <c r="DO57" s="257"/>
      <c r="DP57" s="257"/>
      <c r="DQ57" s="257"/>
      <c r="DR57" s="257"/>
      <c r="DS57" s="257"/>
      <c r="DT57" s="257"/>
      <c r="DU57" s="257"/>
      <c r="DV57" s="257"/>
      <c r="DW57" s="257"/>
      <c r="DX57" s="257"/>
      <c r="DY57" s="257"/>
      <c r="DZ57" s="257"/>
      <c r="EA57" s="257"/>
      <c r="EB57" s="257"/>
      <c r="EC57" s="257"/>
      <c r="ED57" s="257"/>
      <c r="EE57" s="257"/>
      <c r="EF57" s="257"/>
      <c r="EG57" s="257"/>
      <c r="EH57" s="257"/>
      <c r="EI57" s="257"/>
      <c r="EJ57" s="257"/>
      <c r="EK57" s="257"/>
      <c r="EL57" s="257"/>
      <c r="EM57" s="257"/>
      <c r="EN57" s="257"/>
      <c r="EO57" s="257"/>
      <c r="EP57" s="257"/>
      <c r="EQ57" s="257"/>
      <c r="ER57" s="257"/>
      <c r="ES57" s="257"/>
      <c r="ET57" s="257"/>
      <c r="EU57" s="257"/>
      <c r="EV57" s="257"/>
      <c r="EW57" s="257"/>
      <c r="EX57" s="257"/>
      <c r="EY57" s="257"/>
      <c r="EZ57" s="257"/>
      <c r="FA57" s="257"/>
      <c r="FB57" s="257"/>
      <c r="FC57" s="257"/>
      <c r="FD57" s="257"/>
      <c r="FE57" s="257"/>
      <c r="FF57" s="257"/>
      <c r="FG57" s="257"/>
      <c r="FH57" s="257"/>
      <c r="FI57" s="257"/>
      <c r="FJ57" s="257"/>
      <c r="FK57" s="257"/>
      <c r="FL57" s="257"/>
      <c r="FM57" s="257"/>
      <c r="FN57" s="257"/>
      <c r="FO57" s="257"/>
      <c r="FP57" s="257"/>
      <c r="FQ57" s="257"/>
      <c r="FR57" s="257"/>
      <c r="FS57" s="257"/>
      <c r="FT57" s="257"/>
      <c r="FU57" s="257"/>
      <c r="FV57" s="257"/>
      <c r="FW57" s="257"/>
      <c r="FX57" s="257"/>
      <c r="FY57" s="257"/>
      <c r="FZ57" s="257"/>
      <c r="GA57" s="257"/>
      <c r="GB57" s="257"/>
      <c r="GC57" s="257"/>
      <c r="GD57" s="257"/>
      <c r="GE57" s="257"/>
      <c r="GF57" s="257"/>
      <c r="GG57" s="257"/>
      <c r="GH57" s="257"/>
      <c r="GI57" s="257"/>
      <c r="GJ57" s="257"/>
      <c r="GK57" s="257"/>
      <c r="GL57" s="257"/>
      <c r="GM57" s="257"/>
      <c r="GN57" s="257"/>
      <c r="GO57" s="257"/>
      <c r="GP57" s="257"/>
      <c r="GQ57" s="257"/>
      <c r="GR57" s="257"/>
      <c r="GS57" s="257"/>
      <c r="GT57" s="257"/>
      <c r="GU57" s="257"/>
      <c r="GV57" s="257"/>
      <c r="GW57" s="257"/>
      <c r="GX57" s="257"/>
      <c r="GY57" s="257"/>
      <c r="GZ57" s="257"/>
      <c r="HA57" s="257"/>
      <c r="HB57" s="257"/>
      <c r="HC57" s="257"/>
      <c r="HD57" s="257"/>
      <c r="HE57" s="257"/>
      <c r="HF57" s="257"/>
      <c r="HG57" s="257"/>
      <c r="HH57" s="257"/>
      <c r="HI57" s="257"/>
      <c r="HJ57" s="257"/>
      <c r="HK57" s="257"/>
      <c r="HL57" s="257"/>
      <c r="HM57" s="257"/>
      <c r="HN57" s="257"/>
      <c r="HO57" s="257"/>
      <c r="HP57" s="257"/>
      <c r="HQ57" s="257"/>
      <c r="HR57" s="257"/>
      <c r="HS57" s="257"/>
      <c r="HT57" s="257"/>
      <c r="HU57" s="257"/>
      <c r="HV57" s="257"/>
      <c r="HW57" s="257"/>
      <c r="HX57" s="257"/>
      <c r="HY57" s="257"/>
      <c r="HZ57" s="257"/>
      <c r="IA57" s="257"/>
      <c r="IB57" s="257"/>
      <c r="IC57" s="257"/>
      <c r="ID57" s="257"/>
      <c r="IE57" s="257"/>
      <c r="IF57" s="257"/>
      <c r="IG57" s="257"/>
      <c r="IH57" s="257"/>
      <c r="II57" s="257"/>
      <c r="IJ57" s="257"/>
      <c r="IK57" s="257"/>
      <c r="IL57" s="257"/>
      <c r="IM57" s="257"/>
      <c r="IN57" s="257"/>
      <c r="IO57" s="257"/>
      <c r="IP57" s="257"/>
      <c r="IQ57" s="257"/>
      <c r="IR57" s="257"/>
      <c r="IS57" s="257"/>
      <c r="IT57" s="257"/>
      <c r="IU57" s="257"/>
      <c r="IV57" s="257"/>
    </row>
    <row r="58" spans="1:256" x14ac:dyDescent="0.2">
      <c r="BE58" s="257"/>
      <c r="BF58" s="257"/>
      <c r="BG58" s="257"/>
      <c r="BJ58" s="257"/>
      <c r="BK58" s="257"/>
      <c r="BL58" s="257"/>
      <c r="BM58" s="257"/>
      <c r="BN58" s="257"/>
      <c r="BO58" s="257"/>
      <c r="BP58" s="257"/>
      <c r="BQ58" s="257"/>
      <c r="BR58" s="257"/>
      <c r="BS58" s="257"/>
      <c r="BT58" s="257"/>
      <c r="BU58" s="257"/>
      <c r="BV58" s="257"/>
      <c r="BW58" s="257"/>
      <c r="BX58" s="257"/>
      <c r="BY58" s="257"/>
      <c r="BZ58" s="257"/>
      <c r="CA58" s="257"/>
      <c r="CB58" s="257"/>
      <c r="CC58" s="257"/>
      <c r="CD58" s="257"/>
      <c r="CE58" s="257"/>
      <c r="CF58" s="257"/>
      <c r="CG58" s="257"/>
      <c r="CH58" s="257"/>
      <c r="CI58" s="257"/>
      <c r="CJ58" s="257"/>
      <c r="CK58" s="257"/>
      <c r="CL58" s="257"/>
      <c r="CM58" s="257"/>
      <c r="CN58" s="257"/>
      <c r="CO58" s="257"/>
      <c r="CP58" s="257"/>
      <c r="CQ58" s="257"/>
      <c r="CR58" s="257"/>
      <c r="CS58" s="257"/>
      <c r="CT58" s="257"/>
      <c r="CU58" s="257"/>
      <c r="CV58" s="257"/>
      <c r="CW58" s="257"/>
      <c r="CX58" s="257"/>
      <c r="CY58" s="257"/>
      <c r="CZ58" s="257"/>
      <c r="DA58" s="257"/>
      <c r="DB58" s="257"/>
      <c r="DC58" s="257"/>
      <c r="DD58" s="257"/>
      <c r="DE58" s="257"/>
      <c r="DF58" s="257"/>
      <c r="DG58" s="257"/>
      <c r="DH58" s="257"/>
      <c r="DI58" s="257"/>
      <c r="DJ58" s="257"/>
      <c r="DK58" s="257"/>
      <c r="DL58" s="257"/>
      <c r="DM58" s="257"/>
      <c r="DN58" s="257"/>
      <c r="DO58" s="257"/>
      <c r="DP58" s="257"/>
      <c r="DQ58" s="257"/>
      <c r="DR58" s="257"/>
      <c r="DS58" s="257"/>
      <c r="DT58" s="257"/>
      <c r="DU58" s="257"/>
      <c r="DV58" s="257"/>
      <c r="DW58" s="257"/>
      <c r="DX58" s="257"/>
      <c r="DY58" s="257"/>
      <c r="DZ58" s="257"/>
      <c r="EA58" s="257"/>
      <c r="EB58" s="257"/>
      <c r="EC58" s="257"/>
      <c r="ED58" s="257"/>
      <c r="EE58" s="257"/>
      <c r="EF58" s="257"/>
      <c r="EG58" s="257"/>
      <c r="EH58" s="257"/>
      <c r="EI58" s="257"/>
      <c r="EJ58" s="257"/>
      <c r="EK58" s="257"/>
      <c r="EL58" s="257"/>
      <c r="EM58" s="257"/>
      <c r="EN58" s="257"/>
      <c r="EO58" s="257"/>
      <c r="EP58" s="257"/>
      <c r="EQ58" s="257"/>
      <c r="ER58" s="257"/>
      <c r="ES58" s="257"/>
      <c r="ET58" s="257"/>
      <c r="EU58" s="257"/>
      <c r="EV58" s="257"/>
      <c r="EW58" s="257"/>
      <c r="EX58" s="257"/>
      <c r="EY58" s="257"/>
      <c r="EZ58" s="257"/>
      <c r="FA58" s="257"/>
      <c r="FB58" s="257"/>
      <c r="FC58" s="257"/>
      <c r="FD58" s="257"/>
      <c r="FE58" s="257"/>
      <c r="FF58" s="257"/>
      <c r="FG58" s="257"/>
      <c r="FH58" s="257"/>
      <c r="FI58" s="257"/>
      <c r="FJ58" s="257"/>
      <c r="FK58" s="257"/>
      <c r="FL58" s="257"/>
      <c r="FM58" s="257"/>
      <c r="FN58" s="257"/>
      <c r="FO58" s="257"/>
      <c r="FP58" s="257"/>
      <c r="FQ58" s="257"/>
      <c r="FR58" s="257"/>
      <c r="FS58" s="257"/>
      <c r="FT58" s="257"/>
      <c r="FU58" s="257"/>
      <c r="FV58" s="257"/>
      <c r="FW58" s="257"/>
      <c r="FX58" s="257"/>
      <c r="FY58" s="257"/>
      <c r="FZ58" s="257"/>
      <c r="GA58" s="257"/>
      <c r="GB58" s="257"/>
      <c r="GC58" s="257"/>
      <c r="GD58" s="257"/>
      <c r="GE58" s="257"/>
      <c r="GF58" s="257"/>
      <c r="GG58" s="257"/>
      <c r="GH58" s="257"/>
      <c r="GI58" s="257"/>
      <c r="GJ58" s="257"/>
      <c r="GK58" s="257"/>
      <c r="GL58" s="257"/>
      <c r="GM58" s="257"/>
      <c r="GN58" s="257"/>
      <c r="GO58" s="257"/>
      <c r="GP58" s="257"/>
      <c r="GQ58" s="257"/>
      <c r="GR58" s="257"/>
      <c r="GS58" s="257"/>
      <c r="GT58" s="257"/>
      <c r="GU58" s="257"/>
      <c r="GV58" s="257"/>
      <c r="GW58" s="257"/>
      <c r="GX58" s="257"/>
      <c r="GY58" s="257"/>
      <c r="GZ58" s="257"/>
      <c r="HA58" s="257"/>
      <c r="HB58" s="257"/>
      <c r="HC58" s="257"/>
      <c r="HD58" s="257"/>
      <c r="HE58" s="257"/>
      <c r="HF58" s="257"/>
      <c r="HG58" s="257"/>
      <c r="HH58" s="257"/>
      <c r="HI58" s="257"/>
      <c r="HJ58" s="257"/>
      <c r="HK58" s="257"/>
      <c r="HL58" s="257"/>
      <c r="HM58" s="257"/>
      <c r="HN58" s="257"/>
      <c r="HO58" s="257"/>
      <c r="HP58" s="257"/>
      <c r="HQ58" s="257"/>
      <c r="HR58" s="257"/>
      <c r="HS58" s="257"/>
      <c r="HT58" s="257"/>
      <c r="HU58" s="257"/>
      <c r="HV58" s="257"/>
      <c r="HW58" s="257"/>
      <c r="HX58" s="257"/>
      <c r="HY58" s="257"/>
      <c r="HZ58" s="257"/>
      <c r="IA58" s="257"/>
      <c r="IB58" s="257"/>
      <c r="IC58" s="257"/>
      <c r="ID58" s="257"/>
      <c r="IE58" s="257"/>
      <c r="IF58" s="257"/>
      <c r="IG58" s="257"/>
      <c r="IH58" s="257"/>
      <c r="II58" s="257"/>
      <c r="IJ58" s="257"/>
      <c r="IK58" s="257"/>
      <c r="IL58" s="257"/>
      <c r="IM58" s="257"/>
      <c r="IN58" s="257"/>
      <c r="IO58" s="257"/>
      <c r="IP58" s="257"/>
      <c r="IQ58" s="257"/>
      <c r="IR58" s="257"/>
      <c r="IS58" s="257"/>
      <c r="IT58" s="257"/>
      <c r="IU58" s="257"/>
      <c r="IV58" s="257"/>
    </row>
    <row r="59" spans="1:256" x14ac:dyDescent="0.2">
      <c r="BE59" s="257"/>
      <c r="BF59" s="257"/>
      <c r="BG59" s="257"/>
      <c r="BJ59" s="257"/>
      <c r="BK59" s="257"/>
      <c r="BL59" s="257"/>
      <c r="BM59" s="257"/>
      <c r="BN59" s="257"/>
      <c r="BO59" s="257"/>
      <c r="BP59" s="257"/>
      <c r="BQ59" s="257"/>
      <c r="BR59" s="257"/>
      <c r="BS59" s="257"/>
      <c r="BT59" s="257"/>
      <c r="BU59" s="257"/>
      <c r="BV59" s="257"/>
      <c r="BW59" s="257"/>
      <c r="BX59" s="257"/>
      <c r="BY59" s="257"/>
      <c r="BZ59" s="257"/>
      <c r="CA59" s="257"/>
      <c r="CB59" s="257"/>
      <c r="CC59" s="257"/>
      <c r="CD59" s="257"/>
      <c r="CE59" s="257"/>
      <c r="CF59" s="257"/>
      <c r="CG59" s="257"/>
      <c r="CH59" s="257"/>
      <c r="CI59" s="257"/>
      <c r="CJ59" s="257"/>
      <c r="CK59" s="257"/>
      <c r="CL59" s="257"/>
      <c r="CM59" s="257"/>
      <c r="CN59" s="257"/>
      <c r="CO59" s="257"/>
      <c r="CP59" s="257"/>
      <c r="CQ59" s="257"/>
      <c r="CR59" s="257"/>
      <c r="CS59" s="257"/>
      <c r="CT59" s="257"/>
      <c r="CU59" s="257"/>
      <c r="CV59" s="257"/>
      <c r="CW59" s="257"/>
      <c r="CX59" s="257"/>
      <c r="CY59" s="257"/>
      <c r="CZ59" s="257"/>
      <c r="DA59" s="257"/>
      <c r="DB59" s="257"/>
      <c r="DC59" s="257"/>
      <c r="DD59" s="257"/>
      <c r="DE59" s="257"/>
      <c r="DF59" s="257"/>
      <c r="DG59" s="257"/>
      <c r="DH59" s="257"/>
      <c r="DI59" s="257"/>
      <c r="DJ59" s="257"/>
      <c r="DK59" s="257"/>
      <c r="DL59" s="257"/>
      <c r="DM59" s="257"/>
      <c r="DN59" s="257"/>
      <c r="DO59" s="257"/>
      <c r="DP59" s="257"/>
      <c r="DQ59" s="257"/>
      <c r="DR59" s="257"/>
      <c r="DS59" s="257"/>
      <c r="DT59" s="257"/>
      <c r="DU59" s="257"/>
      <c r="DV59" s="257"/>
      <c r="DW59" s="257"/>
      <c r="DX59" s="257"/>
      <c r="DY59" s="257"/>
      <c r="DZ59" s="257"/>
      <c r="EA59" s="257"/>
      <c r="EB59" s="257"/>
      <c r="EC59" s="257"/>
      <c r="ED59" s="257"/>
      <c r="EE59" s="257"/>
      <c r="EF59" s="257"/>
      <c r="EG59" s="257"/>
      <c r="EH59" s="257"/>
      <c r="EI59" s="257"/>
      <c r="EJ59" s="257"/>
      <c r="EK59" s="257"/>
      <c r="EL59" s="257"/>
      <c r="EM59" s="257"/>
      <c r="EN59" s="257"/>
      <c r="EO59" s="257"/>
      <c r="EP59" s="257"/>
      <c r="EQ59" s="257"/>
      <c r="ER59" s="257"/>
      <c r="ES59" s="257"/>
      <c r="ET59" s="257"/>
      <c r="EU59" s="257"/>
      <c r="EV59" s="257"/>
      <c r="EW59" s="257"/>
      <c r="EX59" s="257"/>
      <c r="EY59" s="257"/>
      <c r="EZ59" s="257"/>
      <c r="FA59" s="257"/>
      <c r="FB59" s="257"/>
      <c r="FC59" s="257"/>
      <c r="FD59" s="257"/>
      <c r="FE59" s="257"/>
      <c r="FF59" s="257"/>
      <c r="FG59" s="257"/>
      <c r="FH59" s="257"/>
      <c r="FI59" s="257"/>
      <c r="FJ59" s="257"/>
      <c r="FK59" s="257"/>
      <c r="FL59" s="257"/>
      <c r="FM59" s="257"/>
      <c r="FN59" s="257"/>
      <c r="FO59" s="257"/>
      <c r="FP59" s="257"/>
      <c r="FQ59" s="257"/>
      <c r="FR59" s="257"/>
      <c r="FS59" s="257"/>
      <c r="FT59" s="257"/>
      <c r="FU59" s="257"/>
      <c r="FV59" s="257"/>
      <c r="FW59" s="257"/>
      <c r="FX59" s="257"/>
      <c r="FY59" s="257"/>
      <c r="FZ59" s="257"/>
      <c r="GA59" s="257"/>
      <c r="GB59" s="257"/>
      <c r="GC59" s="257"/>
      <c r="GD59" s="257"/>
      <c r="GE59" s="257"/>
      <c r="GF59" s="257"/>
      <c r="GG59" s="257"/>
      <c r="GH59" s="257"/>
      <c r="GI59" s="257"/>
      <c r="GJ59" s="257"/>
      <c r="GK59" s="257"/>
      <c r="GL59" s="257"/>
      <c r="GM59" s="257"/>
      <c r="GN59" s="257"/>
      <c r="GO59" s="257"/>
      <c r="GP59" s="257"/>
      <c r="GQ59" s="257"/>
      <c r="GR59" s="257"/>
      <c r="GS59" s="257"/>
      <c r="GT59" s="257"/>
      <c r="GU59" s="257"/>
      <c r="GV59" s="257"/>
      <c r="GW59" s="257"/>
      <c r="GX59" s="257"/>
      <c r="GY59" s="257"/>
      <c r="GZ59" s="257"/>
      <c r="HA59" s="257"/>
      <c r="HB59" s="257"/>
      <c r="HC59" s="257"/>
      <c r="HD59" s="257"/>
      <c r="HE59" s="257"/>
      <c r="HF59" s="257"/>
      <c r="HG59" s="257"/>
      <c r="HH59" s="257"/>
      <c r="HI59" s="257"/>
      <c r="HJ59" s="257"/>
      <c r="HK59" s="257"/>
      <c r="HL59" s="257"/>
      <c r="HM59" s="257"/>
      <c r="HN59" s="257"/>
      <c r="HO59" s="257"/>
      <c r="HP59" s="257"/>
      <c r="HQ59" s="257"/>
      <c r="HR59" s="257"/>
      <c r="HS59" s="257"/>
      <c r="HT59" s="257"/>
      <c r="HU59" s="257"/>
      <c r="HV59" s="257"/>
      <c r="HW59" s="257"/>
      <c r="HX59" s="257"/>
      <c r="HY59" s="257"/>
      <c r="HZ59" s="257"/>
      <c r="IA59" s="257"/>
      <c r="IB59" s="257"/>
      <c r="IC59" s="257"/>
      <c r="ID59" s="257"/>
      <c r="IE59" s="257"/>
      <c r="IF59" s="257"/>
      <c r="IG59" s="257"/>
      <c r="IH59" s="257"/>
      <c r="II59" s="257"/>
      <c r="IJ59" s="257"/>
      <c r="IK59" s="257"/>
      <c r="IL59" s="257"/>
      <c r="IM59" s="257"/>
      <c r="IN59" s="257"/>
      <c r="IO59" s="257"/>
      <c r="IP59" s="257"/>
      <c r="IQ59" s="257"/>
      <c r="IR59" s="257"/>
      <c r="IS59" s="257"/>
      <c r="IT59" s="257"/>
      <c r="IU59" s="257"/>
      <c r="IV59" s="257"/>
    </row>
    <row r="60" spans="1:256" x14ac:dyDescent="0.2">
      <c r="BE60" s="257"/>
      <c r="BF60" s="257"/>
      <c r="BG60" s="257"/>
      <c r="BJ60" s="257"/>
      <c r="BK60" s="257"/>
      <c r="BL60" s="257"/>
      <c r="BM60" s="257"/>
      <c r="BN60" s="257"/>
      <c r="BO60" s="257"/>
      <c r="BP60" s="257"/>
      <c r="BQ60" s="257"/>
      <c r="BR60" s="257"/>
      <c r="BS60" s="257"/>
      <c r="BT60" s="257"/>
      <c r="BU60" s="257"/>
      <c r="BV60" s="257"/>
      <c r="BW60" s="257"/>
      <c r="BX60" s="257"/>
      <c r="BY60" s="257"/>
      <c r="BZ60" s="257"/>
      <c r="CA60" s="257"/>
      <c r="CB60" s="257"/>
      <c r="CC60" s="257"/>
      <c r="CD60" s="257"/>
      <c r="CE60" s="257"/>
      <c r="CF60" s="257"/>
      <c r="CG60" s="257"/>
      <c r="CH60" s="257"/>
      <c r="CI60" s="257"/>
      <c r="CJ60" s="257"/>
      <c r="CK60" s="257"/>
      <c r="CL60" s="257"/>
      <c r="CM60" s="257"/>
      <c r="CN60" s="257"/>
      <c r="CO60" s="257"/>
      <c r="CP60" s="257"/>
      <c r="CQ60" s="257"/>
      <c r="CR60" s="257"/>
      <c r="CS60" s="257"/>
      <c r="CT60" s="257"/>
      <c r="CU60" s="257"/>
      <c r="CV60" s="257"/>
      <c r="CW60" s="257"/>
      <c r="CX60" s="257"/>
      <c r="CY60" s="257"/>
      <c r="CZ60" s="257"/>
      <c r="DA60" s="257"/>
      <c r="DB60" s="257"/>
      <c r="DC60" s="257"/>
      <c r="DD60" s="257"/>
      <c r="DE60" s="257"/>
      <c r="DF60" s="257"/>
      <c r="DG60" s="257"/>
      <c r="DH60" s="257"/>
      <c r="DI60" s="257"/>
      <c r="DJ60" s="257"/>
      <c r="DK60" s="257"/>
      <c r="DL60" s="257"/>
      <c r="DM60" s="257"/>
      <c r="DN60" s="257"/>
      <c r="DO60" s="257"/>
      <c r="DP60" s="257"/>
      <c r="DQ60" s="257"/>
      <c r="DR60" s="257"/>
      <c r="DS60" s="257"/>
      <c r="DT60" s="257"/>
      <c r="DU60" s="257"/>
      <c r="DV60" s="257"/>
      <c r="DW60" s="257"/>
      <c r="DX60" s="257"/>
      <c r="DY60" s="257"/>
      <c r="DZ60" s="257"/>
      <c r="EA60" s="257"/>
      <c r="EB60" s="257"/>
      <c r="EC60" s="257"/>
      <c r="ED60" s="257"/>
      <c r="EE60" s="257"/>
      <c r="EF60" s="257"/>
      <c r="EG60" s="257"/>
      <c r="EH60" s="257"/>
      <c r="EI60" s="257"/>
      <c r="EJ60" s="257"/>
      <c r="EK60" s="257"/>
      <c r="EL60" s="257"/>
      <c r="EM60" s="257"/>
      <c r="EN60" s="257"/>
      <c r="EO60" s="257"/>
      <c r="EP60" s="257"/>
      <c r="EQ60" s="257"/>
      <c r="ER60" s="257"/>
      <c r="ES60" s="257"/>
      <c r="ET60" s="257"/>
      <c r="EU60" s="257"/>
      <c r="EV60" s="257"/>
      <c r="EW60" s="257"/>
      <c r="EX60" s="257"/>
      <c r="EY60" s="257"/>
      <c r="EZ60" s="257"/>
      <c r="FA60" s="257"/>
      <c r="FB60" s="257"/>
      <c r="FC60" s="257"/>
      <c r="FD60" s="257"/>
      <c r="FE60" s="257"/>
      <c r="FF60" s="257"/>
      <c r="FG60" s="257"/>
      <c r="FH60" s="257"/>
      <c r="FI60" s="257"/>
      <c r="FJ60" s="257"/>
      <c r="FK60" s="257"/>
      <c r="FL60" s="257"/>
      <c r="FM60" s="257"/>
      <c r="FN60" s="257"/>
      <c r="FO60" s="257"/>
      <c r="FP60" s="257"/>
      <c r="FQ60" s="257"/>
      <c r="FR60" s="257"/>
      <c r="FS60" s="257"/>
      <c r="FT60" s="257"/>
      <c r="FU60" s="257"/>
      <c r="FV60" s="257"/>
      <c r="FW60" s="257"/>
      <c r="FX60" s="257"/>
      <c r="FY60" s="257"/>
      <c r="FZ60" s="257"/>
      <c r="GA60" s="257"/>
      <c r="GB60" s="257"/>
      <c r="GC60" s="257"/>
      <c r="GD60" s="257"/>
      <c r="GE60" s="257"/>
      <c r="GF60" s="257"/>
      <c r="GG60" s="257"/>
      <c r="GH60" s="257"/>
      <c r="GI60" s="257"/>
      <c r="GJ60" s="257"/>
      <c r="GK60" s="257"/>
      <c r="GL60" s="257"/>
      <c r="GM60" s="257"/>
      <c r="GN60" s="257"/>
      <c r="GO60" s="257"/>
      <c r="GP60" s="257"/>
      <c r="GQ60" s="257"/>
      <c r="GR60" s="257"/>
      <c r="GS60" s="257"/>
      <c r="GT60" s="257"/>
      <c r="GU60" s="257"/>
      <c r="GV60" s="257"/>
      <c r="GW60" s="257"/>
      <c r="GX60" s="257"/>
      <c r="GY60" s="257"/>
      <c r="GZ60" s="257"/>
      <c r="HA60" s="257"/>
      <c r="HB60" s="257"/>
      <c r="HC60" s="257"/>
      <c r="HD60" s="257"/>
      <c r="HE60" s="257"/>
      <c r="HF60" s="257"/>
      <c r="HG60" s="257"/>
      <c r="HH60" s="257"/>
      <c r="HI60" s="257"/>
      <c r="HJ60" s="257"/>
      <c r="HK60" s="257"/>
      <c r="HL60" s="257"/>
      <c r="HM60" s="257"/>
      <c r="HN60" s="257"/>
      <c r="HO60" s="257"/>
      <c r="HP60" s="257"/>
      <c r="HQ60" s="257"/>
      <c r="HR60" s="257"/>
      <c r="HS60" s="257"/>
      <c r="HT60" s="257"/>
      <c r="HU60" s="257"/>
      <c r="HV60" s="257"/>
      <c r="HW60" s="257"/>
      <c r="HX60" s="257"/>
      <c r="HY60" s="257"/>
      <c r="HZ60" s="257"/>
      <c r="IA60" s="257"/>
      <c r="IB60" s="257"/>
      <c r="IC60" s="257"/>
      <c r="ID60" s="257"/>
      <c r="IE60" s="257"/>
      <c r="IF60" s="257"/>
      <c r="IG60" s="257"/>
      <c r="IH60" s="257"/>
      <c r="II60" s="257"/>
      <c r="IJ60" s="257"/>
      <c r="IK60" s="257"/>
      <c r="IL60" s="257"/>
      <c r="IM60" s="257"/>
      <c r="IN60" s="257"/>
      <c r="IO60" s="257"/>
      <c r="IP60" s="257"/>
      <c r="IQ60" s="257"/>
      <c r="IR60" s="257"/>
      <c r="IS60" s="257"/>
      <c r="IT60" s="257"/>
      <c r="IU60" s="257"/>
      <c r="IV60" s="257"/>
    </row>
    <row r="61" spans="1:256" x14ac:dyDescent="0.2">
      <c r="BE61" s="257"/>
      <c r="BF61" s="257"/>
      <c r="BG61" s="257"/>
      <c r="BJ61" s="257"/>
      <c r="BK61" s="257"/>
      <c r="BL61" s="257"/>
      <c r="BM61" s="257"/>
      <c r="BN61" s="257"/>
      <c r="BO61" s="257"/>
      <c r="BP61" s="257"/>
      <c r="BQ61" s="257"/>
      <c r="BR61" s="257"/>
      <c r="BS61" s="257"/>
      <c r="BT61" s="257"/>
      <c r="BU61" s="257"/>
      <c r="BV61" s="257"/>
      <c r="BW61" s="257"/>
      <c r="BX61" s="257"/>
      <c r="BY61" s="257"/>
      <c r="BZ61" s="257"/>
      <c r="CA61" s="257"/>
      <c r="CB61" s="257"/>
      <c r="CC61" s="257"/>
      <c r="CD61" s="257"/>
      <c r="CE61" s="257"/>
      <c r="CF61" s="257"/>
      <c r="CG61" s="257"/>
      <c r="CH61" s="257"/>
      <c r="CI61" s="257"/>
      <c r="CJ61" s="257"/>
      <c r="CK61" s="257"/>
      <c r="CL61" s="257"/>
      <c r="CM61" s="257"/>
      <c r="CN61" s="257"/>
      <c r="CO61" s="257"/>
      <c r="CP61" s="257"/>
      <c r="CQ61" s="257"/>
      <c r="CR61" s="257"/>
      <c r="CS61" s="257"/>
      <c r="CT61" s="257"/>
      <c r="CU61" s="257"/>
      <c r="CV61" s="257"/>
      <c r="CW61" s="257"/>
      <c r="CX61" s="257"/>
      <c r="CY61" s="257"/>
      <c r="CZ61" s="257"/>
      <c r="DA61" s="257"/>
      <c r="DB61" s="257"/>
      <c r="DC61" s="257"/>
      <c r="DD61" s="257"/>
      <c r="DE61" s="257"/>
      <c r="DF61" s="257"/>
      <c r="DG61" s="257"/>
      <c r="DH61" s="257"/>
      <c r="DI61" s="257"/>
      <c r="DJ61" s="257"/>
      <c r="DK61" s="257"/>
      <c r="DL61" s="257"/>
      <c r="DM61" s="257"/>
      <c r="DN61" s="257"/>
      <c r="DO61" s="257"/>
      <c r="DP61" s="257"/>
      <c r="DQ61" s="257"/>
      <c r="DR61" s="257"/>
      <c r="DS61" s="257"/>
      <c r="DT61" s="257"/>
      <c r="DU61" s="257"/>
      <c r="DV61" s="257"/>
      <c r="DW61" s="257"/>
      <c r="DX61" s="257"/>
      <c r="DY61" s="257"/>
      <c r="DZ61" s="257"/>
      <c r="EA61" s="257"/>
      <c r="EB61" s="257"/>
      <c r="EC61" s="257"/>
      <c r="ED61" s="257"/>
      <c r="EE61" s="257"/>
      <c r="EF61" s="257"/>
      <c r="EG61" s="257"/>
      <c r="EH61" s="257"/>
      <c r="EI61" s="257"/>
      <c r="EJ61" s="257"/>
      <c r="EK61" s="257"/>
      <c r="EL61" s="257"/>
      <c r="EM61" s="257"/>
      <c r="EN61" s="257"/>
      <c r="EO61" s="257"/>
      <c r="EP61" s="257"/>
      <c r="EQ61" s="257"/>
      <c r="ER61" s="257"/>
      <c r="ES61" s="257"/>
      <c r="ET61" s="257"/>
      <c r="EU61" s="257"/>
      <c r="EV61" s="257"/>
      <c r="EW61" s="257"/>
      <c r="EX61" s="257"/>
      <c r="EY61" s="257"/>
      <c r="EZ61" s="257"/>
      <c r="FA61" s="257"/>
      <c r="FB61" s="257"/>
      <c r="FC61" s="257"/>
      <c r="FD61" s="257"/>
      <c r="FE61" s="257"/>
      <c r="FF61" s="257"/>
      <c r="FG61" s="257"/>
      <c r="FH61" s="257"/>
      <c r="FI61" s="257"/>
      <c r="FJ61" s="257"/>
      <c r="FK61" s="257"/>
      <c r="FL61" s="257"/>
      <c r="FM61" s="257"/>
      <c r="FN61" s="257"/>
      <c r="FO61" s="257"/>
      <c r="FP61" s="257"/>
      <c r="FQ61" s="257"/>
      <c r="FR61" s="257"/>
      <c r="FS61" s="257"/>
      <c r="FT61" s="257"/>
      <c r="FU61" s="257"/>
      <c r="FV61" s="257"/>
      <c r="FW61" s="257"/>
      <c r="FX61" s="257"/>
      <c r="FY61" s="257"/>
      <c r="FZ61" s="257"/>
      <c r="GA61" s="257"/>
      <c r="GB61" s="257"/>
      <c r="GC61" s="257"/>
      <c r="GD61" s="257"/>
      <c r="GE61" s="257"/>
      <c r="GF61" s="257"/>
      <c r="GG61" s="257"/>
      <c r="GH61" s="257"/>
      <c r="GI61" s="257"/>
      <c r="GJ61" s="257"/>
      <c r="GK61" s="257"/>
      <c r="GL61" s="257"/>
      <c r="GM61" s="257"/>
      <c r="GN61" s="257"/>
      <c r="GO61" s="257"/>
      <c r="GP61" s="257"/>
      <c r="GQ61" s="257"/>
      <c r="GR61" s="257"/>
      <c r="GS61" s="257"/>
      <c r="GT61" s="257"/>
      <c r="GU61" s="257"/>
      <c r="GV61" s="257"/>
      <c r="GW61" s="257"/>
      <c r="GX61" s="257"/>
      <c r="GY61" s="257"/>
      <c r="GZ61" s="257"/>
      <c r="HA61" s="257"/>
      <c r="HB61" s="257"/>
      <c r="HC61" s="257"/>
      <c r="HD61" s="257"/>
      <c r="HE61" s="257"/>
      <c r="HF61" s="257"/>
      <c r="HG61" s="257"/>
      <c r="HH61" s="257"/>
      <c r="HI61" s="257"/>
      <c r="HJ61" s="257"/>
      <c r="HK61" s="257"/>
      <c r="HL61" s="257"/>
      <c r="HM61" s="257"/>
      <c r="HN61" s="257"/>
      <c r="HO61" s="257"/>
      <c r="HP61" s="257"/>
      <c r="HQ61" s="257"/>
      <c r="HR61" s="257"/>
      <c r="HS61" s="257"/>
      <c r="HT61" s="257"/>
      <c r="HU61" s="257"/>
      <c r="HV61" s="257"/>
      <c r="HW61" s="257"/>
      <c r="HX61" s="257"/>
      <c r="HY61" s="257"/>
      <c r="HZ61" s="257"/>
      <c r="IA61" s="257"/>
      <c r="IB61" s="257"/>
      <c r="IC61" s="257"/>
      <c r="ID61" s="257"/>
      <c r="IE61" s="257"/>
      <c r="IF61" s="257"/>
      <c r="IG61" s="257"/>
      <c r="IH61" s="257"/>
      <c r="II61" s="257"/>
      <c r="IJ61" s="257"/>
      <c r="IK61" s="257"/>
      <c r="IL61" s="257"/>
      <c r="IM61" s="257"/>
      <c r="IN61" s="257"/>
      <c r="IO61" s="257"/>
      <c r="IP61" s="257"/>
      <c r="IQ61" s="257"/>
      <c r="IR61" s="257"/>
      <c r="IS61" s="257"/>
      <c r="IT61" s="257"/>
      <c r="IU61" s="257"/>
      <c r="IV61" s="257"/>
    </row>
    <row r="62" spans="1:256" x14ac:dyDescent="0.2">
      <c r="BE62" s="257"/>
      <c r="BF62" s="257"/>
      <c r="BG62" s="257"/>
      <c r="BJ62" s="257"/>
      <c r="BK62" s="257"/>
      <c r="BL62" s="257"/>
      <c r="BM62" s="257"/>
      <c r="BN62" s="257"/>
      <c r="BO62" s="257"/>
      <c r="BP62" s="257"/>
      <c r="BQ62" s="257"/>
      <c r="BR62" s="257"/>
      <c r="BS62" s="257"/>
      <c r="BT62" s="257"/>
      <c r="BU62" s="257"/>
      <c r="BV62" s="257"/>
      <c r="BW62" s="257"/>
      <c r="BX62" s="257"/>
      <c r="BY62" s="257"/>
      <c r="BZ62" s="257"/>
      <c r="CA62" s="257"/>
      <c r="CB62" s="257"/>
      <c r="CC62" s="257"/>
      <c r="CD62" s="257"/>
      <c r="CE62" s="257"/>
      <c r="CF62" s="257"/>
      <c r="CG62" s="257"/>
      <c r="CH62" s="257"/>
      <c r="CI62" s="257"/>
      <c r="CJ62" s="257"/>
      <c r="CK62" s="257"/>
      <c r="CL62" s="257"/>
      <c r="CM62" s="257"/>
      <c r="CN62" s="257"/>
      <c r="CO62" s="257"/>
      <c r="CP62" s="257"/>
      <c r="CQ62" s="257"/>
      <c r="CR62" s="257"/>
      <c r="CS62" s="257"/>
      <c r="CT62" s="257"/>
      <c r="CU62" s="257"/>
      <c r="CV62" s="257"/>
      <c r="CW62" s="257"/>
      <c r="CX62" s="257"/>
      <c r="CY62" s="257"/>
      <c r="CZ62" s="257"/>
      <c r="DA62" s="257"/>
      <c r="DB62" s="257"/>
      <c r="DC62" s="257"/>
      <c r="DD62" s="257"/>
      <c r="DE62" s="257"/>
      <c r="DF62" s="257"/>
      <c r="DG62" s="257"/>
      <c r="DH62" s="257"/>
      <c r="DI62" s="257"/>
      <c r="DJ62" s="257"/>
      <c r="DK62" s="257"/>
      <c r="DL62" s="257"/>
      <c r="DM62" s="257"/>
      <c r="DN62" s="257"/>
      <c r="DO62" s="257"/>
      <c r="DP62" s="257"/>
      <c r="DQ62" s="257"/>
      <c r="DR62" s="257"/>
      <c r="DS62" s="257"/>
      <c r="DT62" s="257"/>
      <c r="DU62" s="257"/>
      <c r="DV62" s="257"/>
      <c r="DW62" s="257"/>
      <c r="DX62" s="257"/>
      <c r="DY62" s="257"/>
      <c r="DZ62" s="257"/>
      <c r="EA62" s="257"/>
      <c r="EB62" s="257"/>
      <c r="EC62" s="257"/>
      <c r="ED62" s="257"/>
      <c r="EE62" s="257"/>
      <c r="EF62" s="257"/>
      <c r="EG62" s="257"/>
      <c r="EH62" s="257"/>
      <c r="EI62" s="257"/>
      <c r="EJ62" s="257"/>
      <c r="EK62" s="257"/>
      <c r="EL62" s="257"/>
      <c r="EM62" s="257"/>
      <c r="EN62" s="257"/>
      <c r="EO62" s="257"/>
      <c r="EP62" s="257"/>
      <c r="EQ62" s="257"/>
      <c r="ER62" s="257"/>
      <c r="ES62" s="257"/>
      <c r="ET62" s="257"/>
      <c r="EU62" s="257"/>
      <c r="EV62" s="257"/>
      <c r="EW62" s="257"/>
      <c r="EX62" s="257"/>
      <c r="EY62" s="257"/>
      <c r="EZ62" s="257"/>
      <c r="FA62" s="257"/>
      <c r="FB62" s="257"/>
      <c r="FC62" s="257"/>
      <c r="FD62" s="257"/>
      <c r="FE62" s="257"/>
      <c r="FF62" s="257"/>
      <c r="FG62" s="257"/>
      <c r="FH62" s="257"/>
      <c r="FI62" s="257"/>
      <c r="FJ62" s="257"/>
      <c r="FK62" s="257"/>
      <c r="FL62" s="257"/>
      <c r="FM62" s="257"/>
      <c r="FN62" s="257"/>
      <c r="FO62" s="257"/>
      <c r="FP62" s="257"/>
      <c r="FQ62" s="257"/>
      <c r="FR62" s="257"/>
      <c r="FS62" s="257"/>
      <c r="FT62" s="257"/>
      <c r="FU62" s="257"/>
      <c r="FV62" s="257"/>
      <c r="FW62" s="257"/>
      <c r="FX62" s="257"/>
      <c r="FY62" s="257"/>
      <c r="FZ62" s="257"/>
      <c r="GA62" s="257"/>
      <c r="GB62" s="257"/>
      <c r="GC62" s="257"/>
      <c r="GD62" s="257"/>
      <c r="GE62" s="257"/>
      <c r="GF62" s="257"/>
      <c r="GG62" s="257"/>
      <c r="GH62" s="257"/>
      <c r="GI62" s="257"/>
      <c r="GJ62" s="257"/>
      <c r="GK62" s="257"/>
      <c r="GL62" s="257"/>
      <c r="GM62" s="257"/>
      <c r="GN62" s="257"/>
      <c r="GO62" s="257"/>
      <c r="GP62" s="257"/>
      <c r="GQ62" s="257"/>
      <c r="GR62" s="257"/>
      <c r="GS62" s="257"/>
      <c r="GT62" s="257"/>
      <c r="GU62" s="257"/>
      <c r="GV62" s="257"/>
      <c r="GW62" s="257"/>
      <c r="GX62" s="257"/>
      <c r="GY62" s="257"/>
      <c r="GZ62" s="257"/>
      <c r="HA62" s="257"/>
      <c r="HB62" s="257"/>
      <c r="HC62" s="257"/>
      <c r="HD62" s="257"/>
      <c r="HE62" s="257"/>
      <c r="HF62" s="257"/>
      <c r="HG62" s="257"/>
      <c r="HH62" s="257"/>
      <c r="HI62" s="257"/>
      <c r="HJ62" s="257"/>
      <c r="HK62" s="257"/>
      <c r="HL62" s="257"/>
      <c r="HM62" s="257"/>
      <c r="HN62" s="257"/>
      <c r="HO62" s="257"/>
      <c r="HP62" s="257"/>
      <c r="HQ62" s="257"/>
      <c r="HR62" s="257"/>
      <c r="HS62" s="257"/>
      <c r="HT62" s="257"/>
      <c r="HU62" s="257"/>
      <c r="HV62" s="257"/>
      <c r="HW62" s="257"/>
      <c r="HX62" s="257"/>
      <c r="HY62" s="257"/>
      <c r="HZ62" s="257"/>
      <c r="IA62" s="257"/>
      <c r="IB62" s="257"/>
      <c r="IC62" s="257"/>
      <c r="ID62" s="257"/>
      <c r="IE62" s="257"/>
      <c r="IF62" s="257"/>
      <c r="IG62" s="257"/>
      <c r="IH62" s="257"/>
      <c r="II62" s="257"/>
      <c r="IJ62" s="257"/>
      <c r="IK62" s="257"/>
      <c r="IL62" s="257"/>
      <c r="IM62" s="257"/>
      <c r="IN62" s="257"/>
      <c r="IO62" s="257"/>
      <c r="IP62" s="257"/>
      <c r="IQ62" s="257"/>
      <c r="IR62" s="257"/>
      <c r="IS62" s="257"/>
      <c r="IT62" s="257"/>
      <c r="IU62" s="257"/>
      <c r="IV62" s="257"/>
    </row>
    <row r="63" spans="1:256" x14ac:dyDescent="0.2">
      <c r="BE63" s="257"/>
      <c r="BF63" s="257"/>
      <c r="BG63" s="257"/>
      <c r="BJ63" s="257"/>
      <c r="BK63" s="257"/>
      <c r="BL63" s="257"/>
      <c r="BM63" s="257"/>
      <c r="BN63" s="257"/>
      <c r="BO63" s="257"/>
      <c r="BP63" s="257"/>
      <c r="BQ63" s="257"/>
      <c r="BR63" s="257"/>
      <c r="BS63" s="257"/>
      <c r="BT63" s="257"/>
      <c r="BU63" s="257"/>
      <c r="BV63" s="257"/>
      <c r="BW63" s="257"/>
      <c r="BX63" s="257"/>
      <c r="BY63" s="257"/>
      <c r="BZ63" s="257"/>
      <c r="CA63" s="257"/>
      <c r="CB63" s="257"/>
      <c r="CC63" s="257"/>
      <c r="CD63" s="257"/>
      <c r="CE63" s="257"/>
      <c r="CF63" s="257"/>
      <c r="CG63" s="257"/>
      <c r="CH63" s="257"/>
      <c r="CI63" s="257"/>
      <c r="CJ63" s="257"/>
      <c r="CK63" s="257"/>
      <c r="CL63" s="257"/>
      <c r="CM63" s="257"/>
      <c r="CN63" s="257"/>
      <c r="CO63" s="257"/>
      <c r="CP63" s="257"/>
      <c r="CQ63" s="257"/>
      <c r="CR63" s="257"/>
      <c r="CS63" s="257"/>
      <c r="CT63" s="257"/>
      <c r="CU63" s="257"/>
      <c r="CV63" s="257"/>
      <c r="CW63" s="257"/>
      <c r="CX63" s="257"/>
      <c r="CY63" s="257"/>
      <c r="CZ63" s="257"/>
      <c r="DA63" s="257"/>
      <c r="DB63" s="257"/>
      <c r="DC63" s="257"/>
      <c r="DD63" s="257"/>
      <c r="DE63" s="257"/>
      <c r="DF63" s="257"/>
      <c r="DG63" s="257"/>
      <c r="DH63" s="257"/>
      <c r="DI63" s="257"/>
      <c r="DJ63" s="257"/>
      <c r="DK63" s="257"/>
      <c r="DL63" s="257"/>
      <c r="DM63" s="257"/>
      <c r="DN63" s="257"/>
      <c r="DO63" s="257"/>
      <c r="DP63" s="257"/>
      <c r="DQ63" s="257"/>
      <c r="DR63" s="257"/>
      <c r="DS63" s="257"/>
      <c r="DT63" s="257"/>
      <c r="DU63" s="257"/>
      <c r="DV63" s="257"/>
      <c r="DW63" s="257"/>
      <c r="DX63" s="257"/>
      <c r="DY63" s="257"/>
      <c r="DZ63" s="257"/>
      <c r="EA63" s="257"/>
      <c r="EB63" s="257"/>
      <c r="EC63" s="257"/>
      <c r="ED63" s="257"/>
      <c r="EE63" s="257"/>
      <c r="EF63" s="257"/>
      <c r="EG63" s="257"/>
      <c r="EH63" s="257"/>
      <c r="EI63" s="257"/>
      <c r="EJ63" s="257"/>
      <c r="EK63" s="257"/>
      <c r="EL63" s="257"/>
      <c r="EM63" s="257"/>
      <c r="EN63" s="257"/>
      <c r="EO63" s="257"/>
      <c r="EP63" s="257"/>
      <c r="EQ63" s="257"/>
      <c r="ER63" s="257"/>
      <c r="ES63" s="257"/>
      <c r="ET63" s="257"/>
      <c r="EU63" s="257"/>
      <c r="EV63" s="257"/>
      <c r="EW63" s="257"/>
      <c r="EX63" s="257"/>
      <c r="EY63" s="257"/>
      <c r="EZ63" s="257"/>
      <c r="FA63" s="257"/>
      <c r="FB63" s="257"/>
      <c r="FC63" s="257"/>
      <c r="FD63" s="257"/>
      <c r="FE63" s="257"/>
      <c r="FF63" s="257"/>
      <c r="FG63" s="257"/>
      <c r="FH63" s="257"/>
      <c r="FI63" s="257"/>
      <c r="FJ63" s="257"/>
      <c r="FK63" s="257"/>
      <c r="FL63" s="257"/>
      <c r="FM63" s="257"/>
      <c r="FN63" s="257"/>
      <c r="FO63" s="257"/>
      <c r="FP63" s="257"/>
      <c r="FQ63" s="257"/>
      <c r="FR63" s="257"/>
      <c r="FS63" s="257"/>
      <c r="FT63" s="257"/>
      <c r="FU63" s="257"/>
      <c r="FV63" s="257"/>
      <c r="FW63" s="257"/>
      <c r="FX63" s="257"/>
      <c r="FY63" s="257"/>
      <c r="FZ63" s="257"/>
      <c r="GA63" s="257"/>
      <c r="GB63" s="257"/>
      <c r="GC63" s="257"/>
      <c r="GD63" s="257"/>
      <c r="GE63" s="257"/>
      <c r="GF63" s="257"/>
      <c r="GG63" s="257"/>
      <c r="GH63" s="257"/>
      <c r="GI63" s="257"/>
      <c r="GJ63" s="257"/>
      <c r="GK63" s="257"/>
      <c r="GL63" s="257"/>
      <c r="GM63" s="257"/>
      <c r="GN63" s="257"/>
      <c r="GO63" s="257"/>
      <c r="GP63" s="257"/>
      <c r="GQ63" s="257"/>
      <c r="GR63" s="257"/>
      <c r="GS63" s="257"/>
      <c r="GT63" s="257"/>
      <c r="GU63" s="257"/>
      <c r="GV63" s="257"/>
      <c r="GW63" s="257"/>
      <c r="GX63" s="257"/>
      <c r="GY63" s="257"/>
      <c r="GZ63" s="257"/>
      <c r="HA63" s="257"/>
      <c r="HB63" s="257"/>
      <c r="HC63" s="257"/>
      <c r="HD63" s="257"/>
      <c r="HE63" s="257"/>
      <c r="HF63" s="257"/>
      <c r="HG63" s="257"/>
      <c r="HH63" s="257"/>
      <c r="HI63" s="257"/>
      <c r="HJ63" s="257"/>
      <c r="HK63" s="257"/>
      <c r="HL63" s="257"/>
      <c r="HM63" s="257"/>
      <c r="HN63" s="257"/>
      <c r="HO63" s="257"/>
      <c r="HP63" s="257"/>
      <c r="HQ63" s="257"/>
      <c r="HR63" s="257"/>
      <c r="HS63" s="257"/>
      <c r="HT63" s="257"/>
      <c r="HU63" s="257"/>
      <c r="HV63" s="257"/>
      <c r="HW63" s="257"/>
      <c r="HX63" s="257"/>
      <c r="HY63" s="257"/>
      <c r="HZ63" s="257"/>
      <c r="IA63" s="257"/>
      <c r="IB63" s="257"/>
      <c r="IC63" s="257"/>
      <c r="ID63" s="257"/>
      <c r="IE63" s="257"/>
      <c r="IF63" s="257"/>
      <c r="IG63" s="257"/>
      <c r="IH63" s="257"/>
      <c r="II63" s="257"/>
      <c r="IJ63" s="257"/>
      <c r="IK63" s="257"/>
      <c r="IL63" s="257"/>
      <c r="IM63" s="257"/>
      <c r="IN63" s="257"/>
      <c r="IO63" s="257"/>
      <c r="IP63" s="257"/>
      <c r="IQ63" s="257"/>
      <c r="IR63" s="257"/>
      <c r="IS63" s="257"/>
      <c r="IT63" s="257"/>
      <c r="IU63" s="257"/>
      <c r="IV63" s="257"/>
    </row>
    <row r="64" spans="1:256" x14ac:dyDescent="0.2">
      <c r="BE64" s="257"/>
      <c r="BF64" s="257"/>
      <c r="BG64" s="257"/>
      <c r="BJ64" s="257"/>
      <c r="BK64" s="257"/>
      <c r="BL64" s="257"/>
      <c r="BM64" s="257"/>
      <c r="BN64" s="257"/>
      <c r="BO64" s="257"/>
      <c r="BP64" s="257"/>
      <c r="BQ64" s="257"/>
      <c r="BR64" s="257"/>
      <c r="BS64" s="257"/>
      <c r="BT64" s="257"/>
      <c r="BU64" s="257"/>
      <c r="BV64" s="257"/>
      <c r="BW64" s="257"/>
      <c r="BX64" s="257"/>
      <c r="BY64" s="257"/>
      <c r="BZ64" s="257"/>
      <c r="CA64" s="257"/>
      <c r="CB64" s="257"/>
      <c r="CC64" s="257"/>
      <c r="CD64" s="257"/>
      <c r="CE64" s="257"/>
      <c r="CF64" s="257"/>
      <c r="CG64" s="257"/>
      <c r="CH64" s="257"/>
      <c r="CI64" s="257"/>
      <c r="CJ64" s="257"/>
      <c r="CK64" s="257"/>
      <c r="CL64" s="257"/>
      <c r="CM64" s="257"/>
      <c r="CN64" s="257"/>
      <c r="CO64" s="257"/>
      <c r="CP64" s="257"/>
      <c r="CQ64" s="257"/>
      <c r="CR64" s="257"/>
      <c r="CS64" s="257"/>
      <c r="CT64" s="257"/>
      <c r="CU64" s="257"/>
      <c r="CV64" s="257"/>
      <c r="CW64" s="257"/>
      <c r="CX64" s="257"/>
      <c r="CY64" s="257"/>
      <c r="CZ64" s="257"/>
      <c r="DA64" s="257"/>
      <c r="DB64" s="257"/>
      <c r="DC64" s="257"/>
      <c r="DD64" s="257"/>
      <c r="DE64" s="257"/>
      <c r="DF64" s="257"/>
      <c r="DG64" s="257"/>
      <c r="DH64" s="257"/>
      <c r="DI64" s="257"/>
      <c r="DJ64" s="257"/>
      <c r="DK64" s="257"/>
      <c r="DL64" s="257"/>
      <c r="DM64" s="257"/>
      <c r="DN64" s="257"/>
      <c r="DO64" s="257"/>
      <c r="DP64" s="257"/>
      <c r="DQ64" s="257"/>
      <c r="DR64" s="257"/>
      <c r="DS64" s="257"/>
      <c r="DT64" s="257"/>
      <c r="DU64" s="257"/>
      <c r="DV64" s="257"/>
      <c r="DW64" s="257"/>
      <c r="DX64" s="257"/>
      <c r="DY64" s="257"/>
      <c r="DZ64" s="257"/>
      <c r="EA64" s="257"/>
      <c r="EB64" s="257"/>
      <c r="EC64" s="257"/>
      <c r="ED64" s="257"/>
      <c r="EE64" s="257"/>
      <c r="EF64" s="257"/>
      <c r="EG64" s="257"/>
      <c r="EH64" s="257"/>
      <c r="EI64" s="257"/>
      <c r="EJ64" s="257"/>
      <c r="EK64" s="257"/>
      <c r="EL64" s="257"/>
      <c r="EM64" s="257"/>
      <c r="EN64" s="257"/>
      <c r="EO64" s="257"/>
      <c r="EP64" s="257"/>
      <c r="EQ64" s="257"/>
      <c r="ER64" s="257"/>
      <c r="ES64" s="257"/>
      <c r="ET64" s="257"/>
      <c r="EU64" s="257"/>
      <c r="EV64" s="257"/>
      <c r="EW64" s="257"/>
      <c r="EX64" s="257"/>
      <c r="EY64" s="257"/>
      <c r="EZ64" s="257"/>
      <c r="FA64" s="257"/>
      <c r="FB64" s="257"/>
      <c r="FC64" s="257"/>
      <c r="FD64" s="257"/>
      <c r="FE64" s="257"/>
      <c r="FF64" s="257"/>
      <c r="FG64" s="257"/>
      <c r="FH64" s="257"/>
      <c r="FI64" s="257"/>
      <c r="FJ64" s="257"/>
      <c r="FK64" s="257"/>
      <c r="FL64" s="257"/>
      <c r="FM64" s="257"/>
      <c r="FN64" s="257"/>
      <c r="FO64" s="257"/>
      <c r="FP64" s="257"/>
      <c r="FQ64" s="257"/>
      <c r="FR64" s="257"/>
      <c r="FS64" s="257"/>
      <c r="FT64" s="257"/>
      <c r="FU64" s="257"/>
      <c r="FV64" s="257"/>
      <c r="FW64" s="257"/>
      <c r="FX64" s="257"/>
      <c r="FY64" s="257"/>
      <c r="FZ64" s="257"/>
      <c r="GA64" s="257"/>
      <c r="GB64" s="257"/>
      <c r="GC64" s="257"/>
      <c r="GD64" s="257"/>
      <c r="GE64" s="257"/>
      <c r="GF64" s="257"/>
      <c r="GG64" s="257"/>
      <c r="GH64" s="257"/>
      <c r="GI64" s="257"/>
      <c r="GJ64" s="257"/>
      <c r="GK64" s="257"/>
      <c r="GL64" s="257"/>
      <c r="GM64" s="257"/>
      <c r="GN64" s="257"/>
      <c r="GO64" s="257"/>
      <c r="GP64" s="257"/>
      <c r="GQ64" s="257"/>
      <c r="GR64" s="257"/>
      <c r="GS64" s="257"/>
      <c r="GT64" s="257"/>
      <c r="GU64" s="257"/>
      <c r="GV64" s="257"/>
      <c r="GW64" s="257"/>
      <c r="GX64" s="257"/>
      <c r="GY64" s="257"/>
      <c r="GZ64" s="257"/>
      <c r="HA64" s="257"/>
      <c r="HB64" s="257"/>
      <c r="HC64" s="257"/>
      <c r="HD64" s="257"/>
      <c r="HE64" s="257"/>
      <c r="HF64" s="257"/>
      <c r="HG64" s="257"/>
      <c r="HH64" s="257"/>
      <c r="HI64" s="257"/>
      <c r="HJ64" s="257"/>
      <c r="HK64" s="257"/>
      <c r="HL64" s="257"/>
      <c r="HM64" s="257"/>
      <c r="HN64" s="257"/>
      <c r="HO64" s="257"/>
      <c r="HP64" s="257"/>
      <c r="HQ64" s="257"/>
      <c r="HR64" s="257"/>
      <c r="HS64" s="257"/>
      <c r="HT64" s="257"/>
      <c r="HU64" s="257"/>
      <c r="HV64" s="257"/>
      <c r="HW64" s="257"/>
      <c r="HX64" s="257"/>
      <c r="HY64" s="257"/>
      <c r="HZ64" s="257"/>
      <c r="IA64" s="257"/>
      <c r="IB64" s="257"/>
      <c r="IC64" s="257"/>
      <c r="ID64" s="257"/>
      <c r="IE64" s="257"/>
      <c r="IF64" s="257"/>
      <c r="IG64" s="257"/>
      <c r="IH64" s="257"/>
      <c r="II64" s="257"/>
      <c r="IJ64" s="257"/>
      <c r="IK64" s="257"/>
      <c r="IL64" s="257"/>
      <c r="IM64" s="257"/>
      <c r="IN64" s="257"/>
      <c r="IO64" s="257"/>
      <c r="IP64" s="257"/>
      <c r="IQ64" s="257"/>
      <c r="IR64" s="257"/>
      <c r="IS64" s="257"/>
      <c r="IT64" s="257"/>
      <c r="IU64" s="257"/>
      <c r="IV64" s="257"/>
    </row>
    <row r="65" spans="57:256" x14ac:dyDescent="0.2">
      <c r="BE65" s="257"/>
      <c r="BF65" s="257"/>
      <c r="BG65" s="257"/>
      <c r="BJ65" s="257"/>
      <c r="BK65" s="257"/>
      <c r="BL65" s="257"/>
      <c r="BM65" s="257"/>
      <c r="BN65" s="257"/>
      <c r="BO65" s="257"/>
      <c r="BP65" s="257"/>
      <c r="BQ65" s="257"/>
      <c r="BR65" s="257"/>
      <c r="BS65" s="257"/>
      <c r="BT65" s="257"/>
      <c r="BU65" s="257"/>
      <c r="BV65" s="257"/>
      <c r="BW65" s="257"/>
      <c r="BX65" s="257"/>
      <c r="BY65" s="257"/>
      <c r="BZ65" s="257"/>
      <c r="CA65" s="257"/>
      <c r="CB65" s="257"/>
      <c r="CC65" s="257"/>
      <c r="CD65" s="257"/>
      <c r="CE65" s="257"/>
      <c r="CF65" s="257"/>
      <c r="CG65" s="257"/>
      <c r="CH65" s="257"/>
      <c r="CI65" s="257"/>
      <c r="CJ65" s="257"/>
      <c r="CK65" s="257"/>
      <c r="CL65" s="257"/>
      <c r="CM65" s="257"/>
      <c r="CN65" s="257"/>
      <c r="CO65" s="257"/>
      <c r="CP65" s="257"/>
      <c r="CQ65" s="257"/>
      <c r="CR65" s="257"/>
      <c r="CS65" s="257"/>
      <c r="CT65" s="257"/>
      <c r="CU65" s="257"/>
      <c r="CV65" s="257"/>
      <c r="CW65" s="257"/>
      <c r="CX65" s="257"/>
      <c r="CY65" s="257"/>
      <c r="CZ65" s="257"/>
      <c r="DA65" s="257"/>
      <c r="DB65" s="257"/>
      <c r="DC65" s="257"/>
      <c r="DD65" s="257"/>
      <c r="DE65" s="257"/>
      <c r="DF65" s="257"/>
      <c r="DG65" s="257"/>
      <c r="DH65" s="257"/>
      <c r="DI65" s="257"/>
      <c r="DJ65" s="257"/>
      <c r="DK65" s="257"/>
      <c r="DL65" s="257"/>
      <c r="DM65" s="257"/>
      <c r="DN65" s="257"/>
      <c r="DO65" s="257"/>
      <c r="DP65" s="257"/>
      <c r="DQ65" s="257"/>
      <c r="DR65" s="257"/>
      <c r="DS65" s="257"/>
      <c r="DT65" s="257"/>
      <c r="DU65" s="257"/>
      <c r="DV65" s="257"/>
      <c r="DW65" s="257"/>
      <c r="DX65" s="257"/>
      <c r="DY65" s="257"/>
      <c r="DZ65" s="257"/>
      <c r="EA65" s="257"/>
      <c r="EB65" s="257"/>
      <c r="EC65" s="257"/>
      <c r="ED65" s="257"/>
      <c r="EE65" s="257"/>
      <c r="EF65" s="257"/>
      <c r="EG65" s="257"/>
      <c r="EH65" s="257"/>
      <c r="EI65" s="257"/>
      <c r="EJ65" s="257"/>
      <c r="EK65" s="257"/>
      <c r="EL65" s="257"/>
      <c r="EM65" s="257"/>
      <c r="EN65" s="257"/>
      <c r="EO65" s="257"/>
      <c r="EP65" s="257"/>
      <c r="EQ65" s="257"/>
      <c r="ER65" s="257"/>
      <c r="ES65" s="257"/>
      <c r="ET65" s="257"/>
      <c r="EU65" s="257"/>
      <c r="EV65" s="257"/>
      <c r="EW65" s="257"/>
      <c r="EX65" s="257"/>
      <c r="EY65" s="257"/>
      <c r="EZ65" s="257"/>
      <c r="FA65" s="257"/>
      <c r="FB65" s="257"/>
      <c r="FC65" s="257"/>
      <c r="FD65" s="257"/>
      <c r="FE65" s="257"/>
      <c r="FF65" s="257"/>
      <c r="FG65" s="257"/>
      <c r="FH65" s="257"/>
      <c r="FI65" s="257"/>
      <c r="FJ65" s="257"/>
      <c r="FK65" s="257"/>
      <c r="FL65" s="257"/>
      <c r="FM65" s="257"/>
      <c r="FN65" s="257"/>
      <c r="FO65" s="257"/>
      <c r="FP65" s="257"/>
      <c r="FQ65" s="257"/>
      <c r="FR65" s="257"/>
      <c r="FS65" s="257"/>
      <c r="FT65" s="257"/>
      <c r="FU65" s="257"/>
      <c r="FV65" s="257"/>
      <c r="FW65" s="257"/>
      <c r="FX65" s="257"/>
      <c r="FY65" s="257"/>
      <c r="FZ65" s="257"/>
      <c r="GA65" s="257"/>
      <c r="GB65" s="257"/>
      <c r="GC65" s="257"/>
      <c r="GD65" s="257"/>
      <c r="GE65" s="257"/>
      <c r="GF65" s="257"/>
      <c r="GG65" s="257"/>
      <c r="GH65" s="257"/>
      <c r="GI65" s="257"/>
      <c r="GJ65" s="257"/>
      <c r="GK65" s="257"/>
      <c r="GL65" s="257"/>
      <c r="GM65" s="257"/>
      <c r="GN65" s="257"/>
      <c r="GO65" s="257"/>
      <c r="GP65" s="257"/>
      <c r="GQ65" s="257"/>
      <c r="GR65" s="257"/>
      <c r="GS65" s="257"/>
      <c r="GT65" s="257"/>
      <c r="GU65" s="257"/>
      <c r="GV65" s="257"/>
      <c r="GW65" s="257"/>
      <c r="GX65" s="257"/>
      <c r="GY65" s="257"/>
      <c r="GZ65" s="257"/>
      <c r="HA65" s="257"/>
      <c r="HB65" s="257"/>
      <c r="HC65" s="257"/>
      <c r="HD65" s="257"/>
      <c r="HE65" s="257"/>
      <c r="HF65" s="257"/>
      <c r="HG65" s="257"/>
      <c r="HH65" s="257"/>
      <c r="HI65" s="257"/>
      <c r="HJ65" s="257"/>
      <c r="HK65" s="257"/>
      <c r="HL65" s="257"/>
      <c r="HM65" s="257"/>
      <c r="HN65" s="257"/>
      <c r="HO65" s="257"/>
      <c r="HP65" s="257"/>
      <c r="HQ65" s="257"/>
      <c r="HR65" s="257"/>
      <c r="HS65" s="257"/>
      <c r="HT65" s="257"/>
      <c r="HU65" s="257"/>
      <c r="HV65" s="257"/>
      <c r="HW65" s="257"/>
      <c r="HX65" s="257"/>
      <c r="HY65" s="257"/>
      <c r="HZ65" s="257"/>
      <c r="IA65" s="257"/>
      <c r="IB65" s="257"/>
      <c r="IC65" s="257"/>
      <c r="ID65" s="257"/>
      <c r="IE65" s="257"/>
      <c r="IF65" s="257"/>
      <c r="IG65" s="257"/>
      <c r="IH65" s="257"/>
      <c r="II65" s="257"/>
      <c r="IJ65" s="257"/>
      <c r="IK65" s="257"/>
      <c r="IL65" s="257"/>
      <c r="IM65" s="257"/>
      <c r="IN65" s="257"/>
      <c r="IO65" s="257"/>
      <c r="IP65" s="257"/>
      <c r="IQ65" s="257"/>
      <c r="IR65" s="257"/>
      <c r="IS65" s="257"/>
      <c r="IT65" s="257"/>
      <c r="IU65" s="257"/>
      <c r="IV65" s="257"/>
    </row>
    <row r="66" spans="57:256" x14ac:dyDescent="0.2">
      <c r="BE66" s="257"/>
      <c r="BF66" s="257"/>
      <c r="BG66" s="257"/>
      <c r="BJ66" s="257"/>
      <c r="BK66" s="257"/>
      <c r="BL66" s="257"/>
      <c r="BM66" s="257"/>
      <c r="BN66" s="257"/>
      <c r="BO66" s="257"/>
      <c r="BP66" s="257"/>
      <c r="BQ66" s="257"/>
      <c r="BR66" s="257"/>
      <c r="BS66" s="257"/>
      <c r="BT66" s="257"/>
      <c r="BU66" s="257"/>
      <c r="BV66" s="257"/>
      <c r="BW66" s="257"/>
      <c r="BX66" s="257"/>
      <c r="BY66" s="257"/>
      <c r="BZ66" s="257"/>
      <c r="CA66" s="257"/>
      <c r="CB66" s="257"/>
      <c r="CC66" s="257"/>
      <c r="CD66" s="257"/>
      <c r="CE66" s="257"/>
      <c r="CF66" s="257"/>
      <c r="CG66" s="257"/>
      <c r="CH66" s="257"/>
      <c r="CI66" s="257"/>
      <c r="CJ66" s="257"/>
      <c r="CK66" s="257"/>
      <c r="CL66" s="257"/>
      <c r="CM66" s="257"/>
      <c r="CN66" s="257"/>
      <c r="CO66" s="257"/>
      <c r="CP66" s="257"/>
      <c r="CQ66" s="257"/>
      <c r="CR66" s="257"/>
      <c r="CS66" s="257"/>
      <c r="CT66" s="257"/>
      <c r="CU66" s="257"/>
      <c r="CV66" s="257"/>
      <c r="CW66" s="257"/>
      <c r="CX66" s="257"/>
      <c r="CY66" s="257"/>
      <c r="CZ66" s="257"/>
      <c r="DA66" s="257"/>
      <c r="DB66" s="257"/>
      <c r="DC66" s="257"/>
      <c r="DD66" s="257"/>
      <c r="DE66" s="257"/>
      <c r="DF66" s="257"/>
      <c r="DG66" s="257"/>
      <c r="DH66" s="257"/>
      <c r="DI66" s="257"/>
      <c r="DJ66" s="257"/>
      <c r="DK66" s="257"/>
      <c r="DL66" s="257"/>
      <c r="DM66" s="257"/>
      <c r="DN66" s="257"/>
      <c r="DO66" s="257"/>
      <c r="DP66" s="257"/>
      <c r="DQ66" s="257"/>
      <c r="DR66" s="257"/>
      <c r="DS66" s="257"/>
      <c r="DT66" s="257"/>
      <c r="DU66" s="257"/>
      <c r="DV66" s="257"/>
      <c r="DW66" s="257"/>
      <c r="DX66" s="257"/>
      <c r="DY66" s="257"/>
      <c r="DZ66" s="257"/>
      <c r="EA66" s="257"/>
      <c r="EB66" s="257"/>
      <c r="EC66" s="257"/>
      <c r="ED66" s="257"/>
      <c r="EE66" s="257"/>
      <c r="EF66" s="257"/>
      <c r="EG66" s="257"/>
      <c r="EH66" s="257"/>
      <c r="EI66" s="257"/>
      <c r="EJ66" s="257"/>
      <c r="EK66" s="257"/>
      <c r="EL66" s="257"/>
      <c r="EM66" s="257"/>
      <c r="EN66" s="257"/>
      <c r="EO66" s="257"/>
      <c r="EP66" s="257"/>
      <c r="EQ66" s="257"/>
      <c r="ER66" s="257"/>
      <c r="ES66" s="257"/>
      <c r="ET66" s="257"/>
      <c r="EU66" s="257"/>
      <c r="EV66" s="257"/>
      <c r="EW66" s="257"/>
      <c r="EX66" s="257"/>
      <c r="EY66" s="257"/>
      <c r="EZ66" s="257"/>
      <c r="FA66" s="257"/>
      <c r="FB66" s="257"/>
      <c r="FC66" s="257"/>
      <c r="FD66" s="257"/>
      <c r="FE66" s="257"/>
      <c r="FF66" s="257"/>
      <c r="FG66" s="257"/>
      <c r="FH66" s="257"/>
      <c r="FI66" s="257"/>
      <c r="FJ66" s="257"/>
      <c r="FK66" s="257"/>
      <c r="FL66" s="257"/>
      <c r="FM66" s="257"/>
      <c r="FN66" s="257"/>
      <c r="FO66" s="257"/>
      <c r="FP66" s="257"/>
      <c r="FQ66" s="257"/>
      <c r="FR66" s="257"/>
      <c r="FS66" s="257"/>
      <c r="FT66" s="257"/>
      <c r="FU66" s="257"/>
      <c r="FV66" s="257"/>
      <c r="FW66" s="257"/>
      <c r="FX66" s="257"/>
      <c r="FY66" s="257"/>
      <c r="FZ66" s="257"/>
      <c r="GA66" s="257"/>
      <c r="GB66" s="257"/>
      <c r="GC66" s="257"/>
      <c r="GD66" s="257"/>
      <c r="GE66" s="257"/>
      <c r="GF66" s="257"/>
      <c r="GG66" s="257"/>
      <c r="GH66" s="257"/>
      <c r="GI66" s="257"/>
      <c r="GJ66" s="257"/>
      <c r="GK66" s="257"/>
      <c r="GL66" s="257"/>
      <c r="GM66" s="257"/>
      <c r="GN66" s="257"/>
      <c r="GO66" s="257"/>
      <c r="GP66" s="257"/>
      <c r="GQ66" s="257"/>
      <c r="GR66" s="257"/>
      <c r="GS66" s="257"/>
      <c r="GT66" s="257"/>
      <c r="GU66" s="257"/>
      <c r="GV66" s="257"/>
      <c r="GW66" s="257"/>
      <c r="GX66" s="257"/>
      <c r="GY66" s="257"/>
      <c r="GZ66" s="257"/>
      <c r="HA66" s="257"/>
      <c r="HB66" s="257"/>
      <c r="HC66" s="257"/>
      <c r="HD66" s="257"/>
      <c r="HE66" s="257"/>
      <c r="HF66" s="257"/>
      <c r="HG66" s="257"/>
      <c r="HH66" s="257"/>
      <c r="HI66" s="257"/>
      <c r="HJ66" s="257"/>
      <c r="HK66" s="257"/>
      <c r="HL66" s="257"/>
      <c r="HM66" s="257"/>
      <c r="HN66" s="257"/>
      <c r="HO66" s="257"/>
      <c r="HP66" s="257"/>
      <c r="HQ66" s="257"/>
      <c r="HR66" s="257"/>
      <c r="HS66" s="257"/>
      <c r="HT66" s="257"/>
      <c r="HU66" s="257"/>
      <c r="HV66" s="257"/>
      <c r="HW66" s="257"/>
      <c r="HX66" s="257"/>
      <c r="HY66" s="257"/>
      <c r="HZ66" s="257"/>
      <c r="IA66" s="257"/>
      <c r="IB66" s="257"/>
      <c r="IC66" s="257"/>
      <c r="ID66" s="257"/>
      <c r="IE66" s="257"/>
      <c r="IF66" s="257"/>
      <c r="IG66" s="257"/>
      <c r="IH66" s="257"/>
      <c r="II66" s="257"/>
      <c r="IJ66" s="257"/>
      <c r="IK66" s="257"/>
      <c r="IL66" s="257"/>
      <c r="IM66" s="257"/>
      <c r="IN66" s="257"/>
      <c r="IO66" s="257"/>
      <c r="IP66" s="257"/>
      <c r="IQ66" s="257"/>
      <c r="IR66" s="257"/>
      <c r="IS66" s="257"/>
      <c r="IT66" s="257"/>
      <c r="IU66" s="257"/>
      <c r="IV66" s="257"/>
    </row>
    <row r="67" spans="57:256" x14ac:dyDescent="0.2">
      <c r="BE67" s="257"/>
      <c r="BF67" s="257"/>
      <c r="BG67" s="257"/>
      <c r="BJ67" s="257"/>
      <c r="BK67" s="257"/>
      <c r="BL67" s="257"/>
      <c r="BM67" s="257"/>
      <c r="BN67" s="257"/>
      <c r="BO67" s="257"/>
      <c r="BP67" s="257"/>
      <c r="BQ67" s="257"/>
      <c r="BR67" s="257"/>
      <c r="BS67" s="257"/>
      <c r="BT67" s="257"/>
      <c r="BU67" s="257"/>
      <c r="BV67" s="257"/>
      <c r="BW67" s="257"/>
      <c r="BX67" s="257"/>
      <c r="BY67" s="257"/>
      <c r="BZ67" s="257"/>
      <c r="CA67" s="257"/>
      <c r="CB67" s="257"/>
      <c r="CC67" s="257"/>
      <c r="CD67" s="257"/>
      <c r="CE67" s="257"/>
      <c r="CF67" s="257"/>
      <c r="CG67" s="257"/>
      <c r="CH67" s="257"/>
      <c r="CI67" s="257"/>
      <c r="CJ67" s="257"/>
      <c r="CK67" s="257"/>
      <c r="CL67" s="257"/>
      <c r="CM67" s="257"/>
      <c r="CN67" s="257"/>
      <c r="CO67" s="257"/>
      <c r="CP67" s="257"/>
      <c r="CQ67" s="257"/>
      <c r="CR67" s="257"/>
      <c r="CS67" s="257"/>
      <c r="CT67" s="257"/>
      <c r="CU67" s="257"/>
      <c r="CV67" s="257"/>
      <c r="CW67" s="257"/>
      <c r="CX67" s="257"/>
      <c r="CY67" s="257"/>
      <c r="CZ67" s="257"/>
      <c r="DA67" s="257"/>
      <c r="DB67" s="257"/>
      <c r="DC67" s="257"/>
      <c r="DD67" s="257"/>
      <c r="DE67" s="257"/>
      <c r="DF67" s="257"/>
      <c r="DG67" s="257"/>
      <c r="DH67" s="257"/>
      <c r="DI67" s="257"/>
      <c r="DJ67" s="257"/>
      <c r="DK67" s="257"/>
      <c r="DL67" s="257"/>
      <c r="DM67" s="257"/>
      <c r="DN67" s="257"/>
      <c r="DO67" s="257"/>
      <c r="DP67" s="257"/>
      <c r="DQ67" s="257"/>
      <c r="DR67" s="257"/>
      <c r="DS67" s="257"/>
      <c r="DT67" s="257"/>
      <c r="DU67" s="257"/>
      <c r="DV67" s="257"/>
      <c r="DW67" s="257"/>
      <c r="DX67" s="257"/>
      <c r="DY67" s="257"/>
      <c r="DZ67" s="257"/>
      <c r="EA67" s="257"/>
      <c r="EB67" s="257"/>
      <c r="EC67" s="257"/>
      <c r="ED67" s="257"/>
      <c r="EE67" s="257"/>
      <c r="EF67" s="257"/>
      <c r="EG67" s="257"/>
      <c r="EH67" s="257"/>
      <c r="EI67" s="257"/>
      <c r="EJ67" s="257"/>
      <c r="EK67" s="257"/>
      <c r="EL67" s="257"/>
      <c r="EM67" s="257"/>
      <c r="EN67" s="257"/>
      <c r="EO67" s="257"/>
      <c r="EP67" s="257"/>
      <c r="EQ67" s="257"/>
      <c r="ER67" s="257"/>
      <c r="ES67" s="257"/>
      <c r="ET67" s="257"/>
      <c r="EU67" s="257"/>
      <c r="EV67" s="257"/>
      <c r="EW67" s="257"/>
      <c r="EX67" s="257"/>
      <c r="EY67" s="257"/>
      <c r="EZ67" s="257"/>
      <c r="FA67" s="257"/>
      <c r="FB67" s="257"/>
      <c r="FC67" s="257"/>
      <c r="FD67" s="257"/>
      <c r="FE67" s="257"/>
      <c r="FF67" s="257"/>
      <c r="FG67" s="257"/>
      <c r="FH67" s="257"/>
      <c r="FI67" s="257"/>
      <c r="FJ67" s="257"/>
      <c r="FK67" s="257"/>
      <c r="FL67" s="257"/>
      <c r="FM67" s="257"/>
      <c r="FN67" s="257"/>
      <c r="FO67" s="257"/>
      <c r="FP67" s="257"/>
      <c r="FQ67" s="257"/>
      <c r="FR67" s="257"/>
      <c r="FS67" s="257"/>
      <c r="FT67" s="257"/>
      <c r="FU67" s="257"/>
      <c r="FV67" s="257"/>
      <c r="FW67" s="257"/>
      <c r="FX67" s="257"/>
      <c r="FY67" s="257"/>
      <c r="FZ67" s="257"/>
      <c r="GA67" s="257"/>
      <c r="GB67" s="257"/>
      <c r="GC67" s="257"/>
      <c r="GD67" s="257"/>
      <c r="GE67" s="257"/>
      <c r="GF67" s="257"/>
      <c r="GG67" s="257"/>
      <c r="GH67" s="257"/>
      <c r="GI67" s="257"/>
      <c r="GJ67" s="257"/>
      <c r="GK67" s="257"/>
      <c r="GL67" s="257"/>
      <c r="GM67" s="257"/>
      <c r="GN67" s="257"/>
      <c r="GO67" s="257"/>
      <c r="GP67" s="257"/>
      <c r="GQ67" s="257"/>
      <c r="GR67" s="257"/>
      <c r="GS67" s="257"/>
      <c r="GT67" s="257"/>
      <c r="GU67" s="257"/>
      <c r="GV67" s="257"/>
      <c r="GW67" s="257"/>
      <c r="GX67" s="257"/>
      <c r="GY67" s="257"/>
      <c r="GZ67" s="257"/>
      <c r="HA67" s="257"/>
      <c r="HB67" s="257"/>
      <c r="HC67" s="257"/>
      <c r="HD67" s="257"/>
      <c r="HE67" s="257"/>
      <c r="HF67" s="257"/>
      <c r="HG67" s="257"/>
      <c r="HH67" s="257"/>
      <c r="HI67" s="257"/>
      <c r="HJ67" s="257"/>
      <c r="HK67" s="257"/>
      <c r="HL67" s="257"/>
      <c r="HM67" s="257"/>
      <c r="HN67" s="257"/>
      <c r="HO67" s="257"/>
      <c r="HP67" s="257"/>
      <c r="HQ67" s="257"/>
      <c r="HR67" s="257"/>
      <c r="HS67" s="257"/>
      <c r="HT67" s="257"/>
      <c r="HU67" s="257"/>
      <c r="HV67" s="257"/>
      <c r="HW67" s="257"/>
      <c r="HX67" s="257"/>
      <c r="HY67" s="257"/>
      <c r="HZ67" s="257"/>
      <c r="IA67" s="257"/>
      <c r="IB67" s="257"/>
      <c r="IC67" s="257"/>
      <c r="ID67" s="257"/>
      <c r="IE67" s="257"/>
      <c r="IF67" s="257"/>
      <c r="IG67" s="257"/>
      <c r="IH67" s="257"/>
      <c r="II67" s="257"/>
      <c r="IJ67" s="257"/>
      <c r="IK67" s="257"/>
      <c r="IL67" s="257"/>
      <c r="IM67" s="257"/>
      <c r="IN67" s="257"/>
      <c r="IO67" s="257"/>
      <c r="IP67" s="257"/>
      <c r="IQ67" s="257"/>
      <c r="IR67" s="257"/>
      <c r="IS67" s="257"/>
      <c r="IT67" s="257"/>
      <c r="IU67" s="257"/>
      <c r="IV67" s="257"/>
    </row>
    <row r="68" spans="57:256" x14ac:dyDescent="0.2">
      <c r="BE68" s="257"/>
      <c r="BF68" s="257"/>
      <c r="BG68" s="257"/>
      <c r="BJ68" s="257"/>
      <c r="BK68" s="257"/>
      <c r="BL68" s="257"/>
      <c r="BM68" s="257"/>
      <c r="BN68" s="257"/>
      <c r="BO68" s="257"/>
      <c r="BP68" s="257"/>
      <c r="BQ68" s="257"/>
      <c r="BR68" s="257"/>
      <c r="BS68" s="257"/>
      <c r="BT68" s="257"/>
      <c r="BU68" s="257"/>
      <c r="BV68" s="257"/>
      <c r="BW68" s="257"/>
      <c r="BX68" s="257"/>
      <c r="BY68" s="257"/>
      <c r="BZ68" s="257"/>
      <c r="CA68" s="257"/>
      <c r="CB68" s="257"/>
      <c r="CC68" s="257"/>
      <c r="CD68" s="257"/>
      <c r="CE68" s="257"/>
      <c r="CF68" s="257"/>
      <c r="CG68" s="257"/>
      <c r="CH68" s="257"/>
      <c r="CI68" s="257"/>
      <c r="CJ68" s="257"/>
      <c r="CK68" s="257"/>
      <c r="CL68" s="257"/>
      <c r="CM68" s="257"/>
      <c r="CN68" s="257"/>
      <c r="CO68" s="257"/>
      <c r="CP68" s="257"/>
      <c r="CQ68" s="257"/>
      <c r="CR68" s="257"/>
      <c r="CS68" s="257"/>
      <c r="CT68" s="257"/>
      <c r="CU68" s="257"/>
      <c r="CV68" s="257"/>
      <c r="CW68" s="257"/>
      <c r="CX68" s="257"/>
      <c r="CY68" s="257"/>
      <c r="CZ68" s="257"/>
      <c r="DA68" s="257"/>
      <c r="DB68" s="257"/>
      <c r="DC68" s="257"/>
      <c r="DD68" s="257"/>
      <c r="DE68" s="257"/>
      <c r="DF68" s="257"/>
      <c r="DG68" s="257"/>
      <c r="DH68" s="257"/>
      <c r="DI68" s="257"/>
      <c r="DJ68" s="257"/>
      <c r="DK68" s="257"/>
      <c r="DL68" s="257"/>
      <c r="DM68" s="257"/>
      <c r="DN68" s="257"/>
      <c r="DO68" s="257"/>
      <c r="DP68" s="257"/>
      <c r="DQ68" s="257"/>
      <c r="DR68" s="257"/>
      <c r="DS68" s="257"/>
      <c r="DT68" s="257"/>
      <c r="DU68" s="257"/>
      <c r="DV68" s="257"/>
      <c r="DW68" s="257"/>
      <c r="DX68" s="257"/>
      <c r="DY68" s="257"/>
      <c r="DZ68" s="257"/>
      <c r="EA68" s="257"/>
      <c r="EB68" s="257"/>
      <c r="EC68" s="257"/>
      <c r="ED68" s="257"/>
      <c r="EE68" s="257"/>
      <c r="EF68" s="257"/>
      <c r="EG68" s="257"/>
      <c r="EH68" s="257"/>
      <c r="EI68" s="257"/>
      <c r="EJ68" s="257"/>
      <c r="EK68" s="257"/>
      <c r="EL68" s="257"/>
      <c r="EM68" s="257"/>
      <c r="EN68" s="257"/>
      <c r="EO68" s="257"/>
      <c r="EP68" s="257"/>
      <c r="EQ68" s="257"/>
      <c r="ER68" s="257"/>
      <c r="ES68" s="257"/>
      <c r="ET68" s="257"/>
      <c r="EU68" s="257"/>
      <c r="EV68" s="257"/>
      <c r="EW68" s="257"/>
      <c r="EX68" s="257"/>
      <c r="EY68" s="257"/>
      <c r="EZ68" s="257"/>
      <c r="FA68" s="257"/>
      <c r="FB68" s="257"/>
      <c r="FC68" s="257"/>
      <c r="FD68" s="257"/>
      <c r="FE68" s="257"/>
      <c r="FF68" s="257"/>
      <c r="FG68" s="257"/>
      <c r="FH68" s="257"/>
      <c r="FI68" s="257"/>
      <c r="FJ68" s="257"/>
      <c r="FK68" s="257"/>
      <c r="FL68" s="257"/>
      <c r="FM68" s="257"/>
      <c r="FN68" s="257"/>
      <c r="FO68" s="257"/>
      <c r="FP68" s="257"/>
      <c r="FQ68" s="257"/>
      <c r="FR68" s="257"/>
      <c r="FS68" s="257"/>
      <c r="FT68" s="257"/>
      <c r="FU68" s="257"/>
      <c r="FV68" s="257"/>
      <c r="FW68" s="257"/>
      <c r="FX68" s="257"/>
      <c r="FY68" s="257"/>
      <c r="FZ68" s="257"/>
      <c r="GA68" s="257"/>
      <c r="GB68" s="257"/>
      <c r="GC68" s="257"/>
      <c r="GD68" s="257"/>
      <c r="GE68" s="257"/>
      <c r="GF68" s="257"/>
      <c r="GG68" s="257"/>
      <c r="GH68" s="257"/>
      <c r="GI68" s="257"/>
      <c r="GJ68" s="257"/>
      <c r="GK68" s="257"/>
      <c r="GL68" s="257"/>
      <c r="GM68" s="257"/>
      <c r="GN68" s="257"/>
      <c r="GO68" s="257"/>
      <c r="GP68" s="257"/>
      <c r="GQ68" s="257"/>
      <c r="GR68" s="257"/>
      <c r="GS68" s="257"/>
      <c r="GT68" s="257"/>
      <c r="GU68" s="257"/>
      <c r="GV68" s="257"/>
      <c r="GW68" s="257"/>
      <c r="GX68" s="257"/>
      <c r="GY68" s="257"/>
      <c r="GZ68" s="257"/>
      <c r="HA68" s="257"/>
      <c r="HB68" s="257"/>
      <c r="HC68" s="257"/>
      <c r="HD68" s="257"/>
      <c r="HE68" s="257"/>
      <c r="HF68" s="257"/>
      <c r="HG68" s="257"/>
      <c r="HH68" s="257"/>
      <c r="HI68" s="257"/>
      <c r="HJ68" s="257"/>
      <c r="HK68" s="257"/>
      <c r="HL68" s="257"/>
      <c r="HM68" s="257"/>
      <c r="HN68" s="257"/>
      <c r="HO68" s="257"/>
      <c r="HP68" s="257"/>
      <c r="HQ68" s="257"/>
      <c r="HR68" s="257"/>
      <c r="HS68" s="257"/>
      <c r="HT68" s="257"/>
      <c r="HU68" s="257"/>
      <c r="HV68" s="257"/>
      <c r="HW68" s="257"/>
      <c r="HX68" s="257"/>
      <c r="HY68" s="257"/>
      <c r="HZ68" s="257"/>
      <c r="IA68" s="257"/>
      <c r="IB68" s="257"/>
      <c r="IC68" s="257"/>
      <c r="ID68" s="257"/>
      <c r="IE68" s="257"/>
      <c r="IF68" s="257"/>
      <c r="IG68" s="257"/>
      <c r="IH68" s="257"/>
      <c r="II68" s="257"/>
      <c r="IJ68" s="257"/>
      <c r="IK68" s="257"/>
      <c r="IL68" s="257"/>
      <c r="IM68" s="257"/>
      <c r="IN68" s="257"/>
      <c r="IO68" s="257"/>
      <c r="IP68" s="257"/>
      <c r="IQ68" s="257"/>
      <c r="IR68" s="257"/>
      <c r="IS68" s="257"/>
      <c r="IT68" s="257"/>
      <c r="IU68" s="257"/>
      <c r="IV68" s="257"/>
    </row>
    <row r="69" spans="57:256" x14ac:dyDescent="0.2">
      <c r="BE69" s="257"/>
      <c r="BF69" s="257"/>
      <c r="BG69" s="257"/>
      <c r="BJ69" s="257"/>
      <c r="BK69" s="257"/>
      <c r="BL69" s="257"/>
      <c r="BM69" s="257"/>
      <c r="BN69" s="257"/>
      <c r="BO69" s="257"/>
      <c r="BP69" s="257"/>
      <c r="BQ69" s="257"/>
      <c r="BR69" s="257"/>
      <c r="BS69" s="257"/>
      <c r="BT69" s="257"/>
      <c r="BU69" s="257"/>
      <c r="BV69" s="257"/>
      <c r="BW69" s="257"/>
      <c r="BX69" s="257"/>
      <c r="BY69" s="257"/>
      <c r="BZ69" s="257"/>
      <c r="CA69" s="257"/>
      <c r="CB69" s="257"/>
      <c r="CC69" s="257"/>
      <c r="CD69" s="257"/>
      <c r="CE69" s="257"/>
      <c r="CF69" s="257"/>
      <c r="CG69" s="257"/>
      <c r="CH69" s="257"/>
      <c r="CI69" s="257"/>
      <c r="CJ69" s="257"/>
      <c r="CK69" s="257"/>
      <c r="CL69" s="257"/>
      <c r="CM69" s="257"/>
      <c r="CN69" s="257"/>
      <c r="CO69" s="257"/>
      <c r="CP69" s="257"/>
      <c r="CQ69" s="257"/>
      <c r="CR69" s="257"/>
      <c r="CS69" s="257"/>
      <c r="CT69" s="257"/>
      <c r="CU69" s="257"/>
      <c r="CV69" s="257"/>
      <c r="CW69" s="257"/>
      <c r="CX69" s="257"/>
      <c r="CY69" s="257"/>
      <c r="CZ69" s="257"/>
      <c r="DA69" s="257"/>
      <c r="DB69" s="257"/>
      <c r="DC69" s="257"/>
      <c r="DD69" s="257"/>
      <c r="DE69" s="257"/>
      <c r="DF69" s="257"/>
      <c r="DG69" s="257"/>
      <c r="DH69" s="257"/>
      <c r="DI69" s="257"/>
      <c r="DJ69" s="257"/>
      <c r="DK69" s="257"/>
      <c r="DL69" s="257"/>
      <c r="DM69" s="257"/>
      <c r="DN69" s="257"/>
      <c r="DO69" s="257"/>
      <c r="DP69" s="257"/>
      <c r="DQ69" s="257"/>
      <c r="DR69" s="257"/>
      <c r="DS69" s="257"/>
      <c r="DT69" s="257"/>
      <c r="DU69" s="257"/>
      <c r="DV69" s="257"/>
      <c r="DW69" s="257"/>
      <c r="DX69" s="257"/>
      <c r="DY69" s="257"/>
      <c r="DZ69" s="257"/>
      <c r="EA69" s="257"/>
      <c r="EB69" s="257"/>
      <c r="EC69" s="257"/>
      <c r="ED69" s="257"/>
      <c r="EE69" s="257"/>
      <c r="EF69" s="257"/>
      <c r="EG69" s="257"/>
      <c r="EH69" s="257"/>
      <c r="EI69" s="257"/>
      <c r="EJ69" s="257"/>
      <c r="EK69" s="257"/>
      <c r="EL69" s="257"/>
      <c r="EM69" s="257"/>
      <c r="EN69" s="257"/>
      <c r="EO69" s="257"/>
      <c r="EP69" s="257"/>
      <c r="EQ69" s="257"/>
      <c r="ER69" s="257"/>
      <c r="ES69" s="257"/>
      <c r="ET69" s="257"/>
      <c r="EU69" s="257"/>
      <c r="EV69" s="257"/>
      <c r="EW69" s="257"/>
      <c r="EX69" s="257"/>
      <c r="EY69" s="257"/>
      <c r="EZ69" s="257"/>
      <c r="FA69" s="257"/>
      <c r="FB69" s="257"/>
      <c r="FC69" s="257"/>
      <c r="FD69" s="257"/>
      <c r="FE69" s="257"/>
      <c r="FF69" s="257"/>
      <c r="FG69" s="257"/>
      <c r="FH69" s="257"/>
      <c r="FI69" s="257"/>
      <c r="FJ69" s="257"/>
      <c r="FK69" s="257"/>
      <c r="FL69" s="257"/>
      <c r="FM69" s="257"/>
      <c r="FN69" s="257"/>
      <c r="FO69" s="257"/>
      <c r="FP69" s="257"/>
      <c r="FQ69" s="257"/>
      <c r="FR69" s="257"/>
      <c r="FS69" s="257"/>
      <c r="FT69" s="257"/>
      <c r="FU69" s="257"/>
      <c r="FV69" s="257"/>
      <c r="FW69" s="257"/>
      <c r="FX69" s="257"/>
      <c r="FY69" s="257"/>
      <c r="FZ69" s="257"/>
      <c r="GA69" s="257"/>
      <c r="GB69" s="257"/>
      <c r="GC69" s="257"/>
      <c r="GD69" s="257"/>
      <c r="GE69" s="257"/>
      <c r="GF69" s="257"/>
      <c r="GG69" s="257"/>
      <c r="GH69" s="257"/>
      <c r="GI69" s="257"/>
      <c r="GJ69" s="257"/>
      <c r="GK69" s="257"/>
      <c r="GL69" s="257"/>
      <c r="GM69" s="257"/>
      <c r="GN69" s="257"/>
      <c r="GO69" s="257"/>
      <c r="GP69" s="257"/>
      <c r="GQ69" s="257"/>
      <c r="GR69" s="257"/>
      <c r="GS69" s="257"/>
      <c r="GT69" s="257"/>
      <c r="GU69" s="257"/>
      <c r="GV69" s="257"/>
      <c r="GW69" s="257"/>
      <c r="GX69" s="257"/>
      <c r="GY69" s="257"/>
      <c r="GZ69" s="257"/>
      <c r="HA69" s="257"/>
      <c r="HB69" s="257"/>
      <c r="HC69" s="257"/>
      <c r="HD69" s="257"/>
      <c r="HE69" s="257"/>
      <c r="HF69" s="257"/>
      <c r="HG69" s="257"/>
      <c r="HH69" s="257"/>
      <c r="HI69" s="257"/>
      <c r="HJ69" s="257"/>
      <c r="HK69" s="257"/>
      <c r="HL69" s="257"/>
      <c r="HM69" s="257"/>
      <c r="HN69" s="257"/>
      <c r="HO69" s="257"/>
      <c r="HP69" s="257"/>
      <c r="HQ69" s="257"/>
      <c r="HR69" s="257"/>
      <c r="HS69" s="257"/>
      <c r="HT69" s="257"/>
      <c r="HU69" s="257"/>
      <c r="HV69" s="257"/>
      <c r="HW69" s="257"/>
      <c r="HX69" s="257"/>
      <c r="HY69" s="257"/>
      <c r="HZ69" s="257"/>
      <c r="IA69" s="257"/>
      <c r="IB69" s="257"/>
      <c r="IC69" s="257"/>
      <c r="ID69" s="257"/>
      <c r="IE69" s="257"/>
      <c r="IF69" s="257"/>
      <c r="IG69" s="257"/>
      <c r="IH69" s="257"/>
      <c r="II69" s="257"/>
      <c r="IJ69" s="257"/>
      <c r="IK69" s="257"/>
      <c r="IL69" s="257"/>
      <c r="IM69" s="257"/>
      <c r="IN69" s="257"/>
      <c r="IO69" s="257"/>
      <c r="IP69" s="257"/>
      <c r="IQ69" s="257"/>
      <c r="IR69" s="257"/>
      <c r="IS69" s="257"/>
      <c r="IT69" s="257"/>
      <c r="IU69" s="257"/>
      <c r="IV69" s="257"/>
    </row>
    <row r="70" spans="57:256" x14ac:dyDescent="0.2">
      <c r="BE70" s="257"/>
      <c r="BF70" s="257"/>
      <c r="BG70" s="257"/>
    </row>
    <row r="71" spans="57:256" x14ac:dyDescent="0.2">
      <c r="BE71" s="257"/>
      <c r="BF71" s="257"/>
      <c r="BG71" s="257"/>
    </row>
    <row r="72" spans="57:256" x14ac:dyDescent="0.2">
      <c r="BE72" s="257"/>
      <c r="BF72" s="257"/>
      <c r="BG72" s="257"/>
    </row>
    <row r="73" spans="57:256" x14ac:dyDescent="0.2">
      <c r="BE73" s="257"/>
      <c r="BF73" s="257"/>
      <c r="BG73" s="257"/>
    </row>
    <row r="74" spans="57:256" x14ac:dyDescent="0.2">
      <c r="BE74" s="257"/>
      <c r="BF74" s="257"/>
      <c r="BG74" s="257"/>
    </row>
    <row r="75" spans="57:256" x14ac:dyDescent="0.2">
      <c r="BE75" s="257"/>
      <c r="BF75" s="257"/>
      <c r="BG75" s="257"/>
    </row>
    <row r="76" spans="57:256" x14ac:dyDescent="0.2">
      <c r="BE76" s="257"/>
      <c r="BF76" s="257"/>
      <c r="BG76" s="257"/>
    </row>
    <row r="77" spans="57:256" x14ac:dyDescent="0.2">
      <c r="BE77" s="257"/>
      <c r="BF77" s="257"/>
      <c r="BG77" s="257"/>
    </row>
    <row r="78" spans="57:256" x14ac:dyDescent="0.2">
      <c r="BE78" s="257"/>
      <c r="BF78" s="257"/>
      <c r="BG78" s="257"/>
    </row>
    <row r="79" spans="57:256" x14ac:dyDescent="0.2">
      <c r="BE79" s="257"/>
      <c r="BF79" s="257"/>
      <c r="BG79" s="257"/>
    </row>
    <row r="80" spans="57:256" x14ac:dyDescent="0.2">
      <c r="BE80" s="257"/>
      <c r="BF80" s="257"/>
      <c r="BG80" s="257"/>
    </row>
    <row r="81" spans="57:59" x14ac:dyDescent="0.2">
      <c r="BE81" s="257"/>
      <c r="BF81" s="257"/>
      <c r="BG81" s="257"/>
    </row>
    <row r="82" spans="57:59" x14ac:dyDescent="0.2">
      <c r="BE82" s="257"/>
      <c r="BF82" s="257"/>
      <c r="BG82" s="257"/>
    </row>
    <row r="83" spans="57:59" x14ac:dyDescent="0.2">
      <c r="BE83" s="257"/>
      <c r="BF83" s="257"/>
      <c r="BG83" s="257"/>
    </row>
    <row r="84" spans="57:59" x14ac:dyDescent="0.2">
      <c r="BE84" s="257"/>
      <c r="BF84" s="257"/>
      <c r="BG84" s="257"/>
    </row>
    <row r="85" spans="57:59" x14ac:dyDescent="0.2">
      <c r="BE85" s="257"/>
      <c r="BF85" s="257"/>
      <c r="BG85" s="257"/>
    </row>
    <row r="86" spans="57:59" x14ac:dyDescent="0.2">
      <c r="BE86" s="257"/>
      <c r="BF86" s="257"/>
      <c r="BG86" s="257"/>
    </row>
    <row r="87" spans="57:59" x14ac:dyDescent="0.2">
      <c r="BE87" s="257"/>
      <c r="BF87" s="257"/>
      <c r="BG87" s="257"/>
    </row>
    <row r="88" spans="57:59" x14ac:dyDescent="0.2">
      <c r="BE88" s="257"/>
      <c r="BF88" s="257"/>
      <c r="BG88" s="257"/>
    </row>
  </sheetData>
  <sheetProtection password="D2DC" sheet="1"/>
  <mergeCells count="6">
    <mergeCell ref="BI6:BI51"/>
    <mergeCell ref="G52:I52"/>
    <mergeCell ref="A1:D1"/>
    <mergeCell ref="F1:K2"/>
    <mergeCell ref="AV1:BE2"/>
    <mergeCell ref="E6:E51"/>
  </mergeCells>
  <pageMargins left="0.98425196850393704" right="0.98425196850393704" top="0.74803149606299213" bottom="0.55118110236220474" header="0.31496062992125984" footer="0.31496062992125984"/>
  <pageSetup paperSize="9" scale="74" pageOrder="overThenDown" orientation="portrait" r:id="rId1"/>
  <headerFooter>
    <oddHeader>&amp;L&amp;"Arial,Fett"&amp;K01+039Angebot Wasserwirtschaft (Planung + Örtliche Bauaufsicht)&amp;"Arial,Standard"
nach VM.ED.2014&amp;R&amp;"Arial,Standard"&amp;K01+039Version 1
Stand: 12.02.2020</oddHeader>
    <oddFooter>&amp;L&amp;"Arial,Fett"&amp;K01+046LM.VM.2014&amp;"Arial,Standard"  |  Wasserwirtschaft  |  &amp;A | Angebotsformular&amp;R&amp;"Arial,Standard"&amp;K01+046&amp;P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baseColWidth="10" defaultRowHeight="15" x14ac:dyDescent="0.25"/>
  <sheetData/>
  <pageMargins left="0.98425196850393704" right="0.98425196850393704" top="0.74803149606299213" bottom="0.55118110236220474" header="0.31496062992125984" footer="0.31496062992125984"/>
  <pageSetup paperSize="9" scale="74" pageOrder="overThenDown" orientation="portrait" r:id="rId1"/>
  <headerFooter>
    <oddHeader>&amp;L&amp;"Arial,Fett"&amp;K01+039Angebot Wasserwirtschaft (Planung + Örtliche Bauaufsicht)&amp;"Arial,Standard"
nach VM.ED.2014&amp;R&amp;"Arial,Standard"&amp;K01+039Version 1
Stand: 12.02.2020</oddHeader>
    <oddFooter>&amp;L&amp;"Arial,Fett"&amp;K01+046LM.VM.2014&amp;"Arial,Standard"  |  Wasserwirtschaft  |  &amp;A | Angebotsformular&amp;R&amp;"Arial,Standard"&amp;K01+046&amp;P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5"/>
  <dimension ref="A1:N100"/>
  <sheetViews>
    <sheetView showGridLines="0" zoomScaleNormal="100" zoomScaleSheetLayoutView="130" workbookViewId="0">
      <selection activeCell="Q45" sqref="Q45"/>
    </sheetView>
  </sheetViews>
  <sheetFormatPr baseColWidth="10" defaultColWidth="11.5703125" defaultRowHeight="12" x14ac:dyDescent="0.2"/>
  <cols>
    <col min="1" max="1" width="1.5703125" style="1" customWidth="1"/>
    <col min="2" max="2" width="3.140625" style="6" customWidth="1"/>
    <col min="3" max="3" width="4" style="6" customWidth="1"/>
    <col min="4" max="4" width="34.42578125" style="1" customWidth="1"/>
    <col min="5" max="5" width="8.7109375" style="1" customWidth="1"/>
    <col min="6" max="6" width="6.7109375" style="1" customWidth="1"/>
    <col min="7" max="7" width="15.7109375" style="1" customWidth="1"/>
    <col min="8" max="8" width="11.7109375" style="1" customWidth="1"/>
    <col min="9" max="9" width="7.7109375" style="7" customWidth="1" collapsed="1"/>
    <col min="10" max="10" width="15.7109375" style="8" customWidth="1"/>
    <col min="11" max="11" width="0.7109375" style="8" customWidth="1"/>
    <col min="12" max="16384" width="11.5703125" style="1"/>
  </cols>
  <sheetData>
    <row r="1" spans="1:11" s="33" customFormat="1" ht="35.1" customHeight="1" x14ac:dyDescent="0.2">
      <c r="A1" s="78"/>
      <c r="C1" s="6"/>
      <c r="G1" s="34"/>
      <c r="H1" s="34"/>
      <c r="I1" s="162"/>
      <c r="J1" s="342" t="s">
        <v>149</v>
      </c>
      <c r="K1" s="38"/>
    </row>
    <row r="2" spans="1:11" s="9" customFormat="1" ht="6" customHeight="1" x14ac:dyDescent="0.25">
      <c r="A2" s="59"/>
      <c r="B2" s="59"/>
      <c r="C2" s="59"/>
      <c r="D2" s="59"/>
      <c r="E2" s="59"/>
      <c r="F2" s="59"/>
      <c r="G2" s="59"/>
      <c r="H2" s="59"/>
      <c r="I2" s="59"/>
      <c r="J2" s="60"/>
      <c r="K2" s="2"/>
    </row>
    <row r="3" spans="1:11" s="9" customFormat="1" ht="12.95" customHeight="1" x14ac:dyDescent="0.25">
      <c r="F3" s="56" t="s">
        <v>30</v>
      </c>
      <c r="G3" s="27" t="s">
        <v>27</v>
      </c>
      <c r="H3" s="27"/>
      <c r="I3" s="11" t="s">
        <v>15</v>
      </c>
      <c r="J3" s="64" t="s">
        <v>28</v>
      </c>
      <c r="K3" s="27"/>
    </row>
    <row r="4" spans="1:11" s="9" customFormat="1" ht="6" customHeight="1" x14ac:dyDescent="0.25">
      <c r="G4" s="55"/>
      <c r="J4" s="2"/>
      <c r="K4" s="2"/>
    </row>
    <row r="5" spans="1:11" s="10" customFormat="1" ht="12.75" customHeight="1" x14ac:dyDescent="0.2">
      <c r="A5" s="347">
        <v>1</v>
      </c>
      <c r="B5" s="347"/>
      <c r="C5" s="61"/>
      <c r="D5" s="62" t="s">
        <v>0</v>
      </c>
      <c r="E5" s="62"/>
      <c r="F5" s="126">
        <f>G5/$G$23</f>
        <v>0</v>
      </c>
      <c r="G5" s="148">
        <v>0</v>
      </c>
      <c r="H5" s="58"/>
      <c r="I5" s="75">
        <v>0</v>
      </c>
      <c r="J5" s="88">
        <f>G5*I5</f>
        <v>0</v>
      </c>
      <c r="K5" s="30"/>
    </row>
    <row r="6" spans="1:11" ht="6.95" customHeight="1" x14ac:dyDescent="0.2">
      <c r="B6" s="3"/>
      <c r="C6" s="5"/>
      <c r="F6" s="127"/>
      <c r="G6" s="87"/>
      <c r="I6" s="63"/>
      <c r="J6" s="87"/>
      <c r="K6" s="39"/>
    </row>
    <row r="7" spans="1:11" s="10" customFormat="1" ht="12.95" customHeight="1" x14ac:dyDescent="0.2">
      <c r="A7" s="347">
        <v>2</v>
      </c>
      <c r="B7" s="347"/>
      <c r="C7" s="61"/>
      <c r="D7" s="62" t="s">
        <v>1</v>
      </c>
      <c r="E7" s="62"/>
      <c r="F7" s="126">
        <f>G7/$G$23</f>
        <v>0.41199999999999998</v>
      </c>
      <c r="G7" s="148">
        <v>900000</v>
      </c>
      <c r="H7" s="58"/>
      <c r="I7" s="76">
        <v>1</v>
      </c>
      <c r="J7" s="88">
        <f>G7*I7</f>
        <v>900000</v>
      </c>
      <c r="K7" s="30"/>
    </row>
    <row r="8" spans="1:11" ht="6.95" customHeight="1" x14ac:dyDescent="0.2">
      <c r="F8" s="127"/>
      <c r="G8" s="86"/>
      <c r="I8" s="63"/>
      <c r="J8" s="86"/>
      <c r="K8" s="30"/>
    </row>
    <row r="9" spans="1:11" s="9" customFormat="1" ht="12.95" customHeight="1" x14ac:dyDescent="0.2">
      <c r="A9" s="347">
        <v>3</v>
      </c>
      <c r="B9" s="347"/>
      <c r="C9" s="61"/>
      <c r="D9" s="62" t="s">
        <v>6</v>
      </c>
      <c r="E9" s="62"/>
      <c r="F9" s="126">
        <f>G9/$G$23</f>
        <v>0.13700000000000001</v>
      </c>
      <c r="G9" s="148">
        <v>300000</v>
      </c>
      <c r="H9" s="58"/>
      <c r="I9" s="76">
        <v>0.4</v>
      </c>
      <c r="J9" s="88">
        <f>G9*I9</f>
        <v>120000</v>
      </c>
      <c r="K9" s="30"/>
    </row>
    <row r="10" spans="1:11" ht="6.95" customHeight="1" x14ac:dyDescent="0.2">
      <c r="F10" s="127"/>
      <c r="G10" s="86"/>
      <c r="I10" s="77"/>
      <c r="J10" s="86"/>
      <c r="K10" s="343"/>
    </row>
    <row r="11" spans="1:11" s="9" customFormat="1" ht="12.75" customHeight="1" x14ac:dyDescent="0.2">
      <c r="A11" s="347">
        <v>4</v>
      </c>
      <c r="B11" s="347"/>
      <c r="C11" s="61"/>
      <c r="D11" s="62" t="s">
        <v>2</v>
      </c>
      <c r="E11" s="62"/>
      <c r="F11" s="126">
        <f>G11/$G$23</f>
        <v>0.22900000000000001</v>
      </c>
      <c r="G11" s="148">
        <v>500000</v>
      </c>
      <c r="H11" s="58"/>
      <c r="I11" s="76">
        <v>0</v>
      </c>
      <c r="J11" s="88">
        <f>G11*I11</f>
        <v>0</v>
      </c>
      <c r="K11" s="30"/>
    </row>
    <row r="12" spans="1:11" ht="6.95" customHeight="1" x14ac:dyDescent="0.2">
      <c r="B12" s="3"/>
      <c r="C12" s="5"/>
      <c r="F12" s="127"/>
      <c r="G12" s="86"/>
      <c r="I12" s="63"/>
      <c r="J12" s="86"/>
      <c r="K12" s="29"/>
    </row>
    <row r="13" spans="1:11" s="10" customFormat="1" ht="12.95" customHeight="1" x14ac:dyDescent="0.2">
      <c r="A13" s="347">
        <v>5</v>
      </c>
      <c r="B13" s="347"/>
      <c r="C13" s="61"/>
      <c r="D13" s="62" t="s">
        <v>7</v>
      </c>
      <c r="E13" s="62"/>
      <c r="F13" s="126">
        <f>G13/$G$23</f>
        <v>4.5999999999999999E-2</v>
      </c>
      <c r="G13" s="148">
        <v>100000</v>
      </c>
      <c r="H13" s="58"/>
      <c r="I13" s="76">
        <v>0</v>
      </c>
      <c r="J13" s="88">
        <f>G13*I13</f>
        <v>0</v>
      </c>
      <c r="K13" s="30"/>
    </row>
    <row r="14" spans="1:11" ht="6.95" customHeight="1" x14ac:dyDescent="0.2">
      <c r="F14" s="127"/>
      <c r="G14" s="86"/>
      <c r="I14" s="63"/>
      <c r="J14" s="86"/>
      <c r="K14" s="30"/>
    </row>
    <row r="15" spans="1:11" s="9" customFormat="1" ht="12.95" customHeight="1" x14ac:dyDescent="0.2">
      <c r="A15" s="347">
        <v>6</v>
      </c>
      <c r="B15" s="347"/>
      <c r="C15" s="61"/>
      <c r="D15" s="62" t="s">
        <v>3</v>
      </c>
      <c r="E15" s="62"/>
      <c r="F15" s="126">
        <f>G15/$G$23</f>
        <v>9.0999999999999998E-2</v>
      </c>
      <c r="G15" s="148">
        <v>200000</v>
      </c>
      <c r="H15" s="58"/>
      <c r="I15" s="76">
        <v>0</v>
      </c>
      <c r="J15" s="88">
        <f>G15*I15</f>
        <v>0</v>
      </c>
      <c r="K15" s="30"/>
    </row>
    <row r="16" spans="1:11" ht="6.95" customHeight="1" x14ac:dyDescent="0.2">
      <c r="B16" s="12"/>
      <c r="C16" s="4"/>
      <c r="F16" s="128"/>
      <c r="G16" s="86"/>
      <c r="I16" s="63"/>
      <c r="J16" s="86"/>
      <c r="K16" s="30"/>
    </row>
    <row r="17" spans="1:11" s="10" customFormat="1" ht="12.95" customHeight="1" x14ac:dyDescent="0.2">
      <c r="A17" s="347">
        <v>7</v>
      </c>
      <c r="B17" s="347"/>
      <c r="C17" s="61"/>
      <c r="D17" s="62" t="s">
        <v>35</v>
      </c>
      <c r="E17" s="62"/>
      <c r="F17" s="126">
        <f>G17/$G$23</f>
        <v>0</v>
      </c>
      <c r="G17" s="148"/>
      <c r="H17" s="58"/>
      <c r="I17" s="76">
        <v>0</v>
      </c>
      <c r="J17" s="88">
        <f>G17*I17</f>
        <v>0</v>
      </c>
      <c r="K17" s="30"/>
    </row>
    <row r="18" spans="1:11" ht="6.95" customHeight="1" x14ac:dyDescent="0.2">
      <c r="F18" s="128"/>
      <c r="G18" s="86"/>
      <c r="I18" s="63"/>
      <c r="J18" s="86"/>
      <c r="K18" s="30"/>
    </row>
    <row r="19" spans="1:11" s="10" customFormat="1" ht="12.95" customHeight="1" x14ac:dyDescent="0.2">
      <c r="A19" s="347">
        <v>8</v>
      </c>
      <c r="B19" s="347"/>
      <c r="C19" s="61"/>
      <c r="D19" s="62" t="s">
        <v>34</v>
      </c>
      <c r="E19" s="62"/>
      <c r="F19" s="126">
        <f>G19/$G$23</f>
        <v>1.6E-2</v>
      </c>
      <c r="G19" s="148">
        <v>36000</v>
      </c>
      <c r="H19" s="58"/>
      <c r="I19" s="76">
        <v>0</v>
      </c>
      <c r="J19" s="88">
        <f>G19*I19</f>
        <v>0</v>
      </c>
      <c r="K19" s="30"/>
    </row>
    <row r="20" spans="1:11" ht="6.95" customHeight="1" x14ac:dyDescent="0.2">
      <c r="F20" s="128"/>
      <c r="G20" s="86"/>
      <c r="I20" s="77"/>
      <c r="J20" s="86"/>
      <c r="K20" s="343"/>
    </row>
    <row r="21" spans="1:11" s="10" customFormat="1" ht="12.95" customHeight="1" x14ac:dyDescent="0.2">
      <c r="A21" s="347">
        <v>9</v>
      </c>
      <c r="B21" s="347"/>
      <c r="C21" s="61"/>
      <c r="D21" s="62" t="s">
        <v>8</v>
      </c>
      <c r="E21" s="62"/>
      <c r="F21" s="126">
        <f>G21/$G$23</f>
        <v>6.9000000000000006E-2</v>
      </c>
      <c r="G21" s="148">
        <v>150000</v>
      </c>
      <c r="H21" s="58"/>
      <c r="I21" s="76">
        <v>0.03</v>
      </c>
      <c r="J21" s="88">
        <f>G21*I21</f>
        <v>4500</v>
      </c>
      <c r="K21" s="30"/>
    </row>
    <row r="22" spans="1:11" ht="12" customHeight="1" x14ac:dyDescent="0.2">
      <c r="B22" s="12"/>
      <c r="C22" s="4"/>
      <c r="F22" s="28"/>
      <c r="I22" s="1"/>
      <c r="J22" s="1"/>
      <c r="K22" s="1"/>
    </row>
    <row r="23" spans="1:11" ht="12.95" customHeight="1" x14ac:dyDescent="0.25">
      <c r="A23" s="135" t="s">
        <v>10</v>
      </c>
      <c r="B23" s="136"/>
      <c r="C23" s="136"/>
      <c r="D23" s="136"/>
      <c r="E23" s="52"/>
      <c r="F23" s="57">
        <f>SUM(F5:F21)</f>
        <v>1</v>
      </c>
      <c r="G23" s="65">
        <f>SUBTOTAL(9,G5:G21)</f>
        <v>2186000</v>
      </c>
      <c r="H23" s="53"/>
      <c r="I23" s="111"/>
      <c r="J23" s="20"/>
      <c r="K23" s="20"/>
    </row>
    <row r="24" spans="1:11" ht="6" customHeight="1" x14ac:dyDescent="0.25">
      <c r="B24" s="155"/>
      <c r="F24" s="28"/>
      <c r="K24" s="1"/>
    </row>
    <row r="25" spans="1:11" s="9" customFormat="1" ht="12.95" customHeight="1" x14ac:dyDescent="0.2">
      <c r="A25" s="347"/>
      <c r="B25" s="347"/>
      <c r="C25" s="61" t="s">
        <v>37</v>
      </c>
      <c r="D25" s="62"/>
      <c r="E25" s="156"/>
      <c r="F25" s="126"/>
      <c r="G25" s="157">
        <v>0</v>
      </c>
      <c r="H25" s="58"/>
      <c r="I25" s="76">
        <v>1</v>
      </c>
      <c r="J25" s="88">
        <f>G25*I25</f>
        <v>0</v>
      </c>
    </row>
    <row r="26" spans="1:11" ht="6" customHeight="1" x14ac:dyDescent="0.2">
      <c r="F26" s="28"/>
    </row>
    <row r="27" spans="1:11" s="13" customFormat="1" ht="12.95" customHeight="1" x14ac:dyDescent="0.3">
      <c r="A27" s="137" t="s">
        <v>16</v>
      </c>
      <c r="B27" s="138"/>
      <c r="C27" s="138"/>
      <c r="D27" s="138"/>
      <c r="E27" s="125"/>
      <c r="F27" s="125"/>
      <c r="G27" s="125"/>
      <c r="H27" s="125"/>
      <c r="I27" s="124"/>
      <c r="J27" s="123">
        <f>SUM(J5:J25)</f>
        <v>1024500</v>
      </c>
      <c r="K27" s="40"/>
    </row>
    <row r="28" spans="1:11" s="14" customFormat="1" ht="12.95" customHeight="1" x14ac:dyDescent="0.25">
      <c r="B28" s="15"/>
      <c r="C28" s="15"/>
      <c r="I28" s="89"/>
      <c r="J28" s="89"/>
      <c r="K28" s="89"/>
    </row>
    <row r="29" spans="1:11" ht="12.75" customHeight="1" x14ac:dyDescent="0.2">
      <c r="A29" s="90" t="s">
        <v>112</v>
      </c>
      <c r="B29" s="90"/>
      <c r="C29" s="90"/>
      <c r="D29" s="91"/>
      <c r="E29" s="91"/>
      <c r="F29" s="91"/>
      <c r="G29" s="91"/>
      <c r="H29" s="91"/>
      <c r="I29" s="90"/>
      <c r="J29" s="151"/>
      <c r="K29" s="93"/>
    </row>
    <row r="30" spans="1:11" ht="6.75" customHeight="1" x14ac:dyDescent="0.2">
      <c r="A30" s="92"/>
      <c r="B30" s="92"/>
      <c r="C30" s="92"/>
      <c r="D30" s="92"/>
      <c r="E30" s="92"/>
      <c r="F30" s="92"/>
      <c r="G30" s="92"/>
      <c r="H30" s="92"/>
      <c r="J30" s="112"/>
    </row>
    <row r="31" spans="1:11" ht="12.75" customHeight="1" x14ac:dyDescent="0.2">
      <c r="A31" s="93" t="s">
        <v>31</v>
      </c>
      <c r="B31" s="92"/>
      <c r="C31" s="92"/>
      <c r="D31" s="92"/>
      <c r="E31" s="92"/>
      <c r="F31" s="92"/>
      <c r="G31" s="92"/>
      <c r="H31" s="92"/>
      <c r="J31" s="112"/>
    </row>
    <row r="32" spans="1:11" ht="12.75" customHeight="1" x14ac:dyDescent="0.2">
      <c r="A32" s="16"/>
      <c r="B32" s="16"/>
      <c r="C32" s="16"/>
      <c r="G32" s="94" t="s">
        <v>5</v>
      </c>
      <c r="H32" s="95" t="s">
        <v>4</v>
      </c>
      <c r="J32" s="152"/>
      <c r="K32" s="35"/>
    </row>
    <row r="33" spans="1:11" ht="12.75" customHeight="1" x14ac:dyDescent="0.2">
      <c r="B33" s="17" t="s">
        <v>41</v>
      </c>
      <c r="C33" s="36"/>
      <c r="D33" s="31"/>
      <c r="E33" s="31"/>
      <c r="F33" s="31"/>
      <c r="G33" s="338">
        <f>SUBTOTAL(9,G34:G37)</f>
        <v>18</v>
      </c>
      <c r="H33" s="96" t="s">
        <v>39</v>
      </c>
      <c r="J33" s="152"/>
      <c r="K33" s="35"/>
    </row>
    <row r="34" spans="1:11" ht="12.75" customHeight="1" x14ac:dyDescent="0.2">
      <c r="B34" s="17"/>
      <c r="C34" s="175" t="s">
        <v>84</v>
      </c>
      <c r="D34" s="362" t="s">
        <v>60</v>
      </c>
      <c r="E34" s="362"/>
      <c r="F34" s="31"/>
      <c r="G34" s="338">
        <f>VLOOKUP(D34,'Basisdaten für dropdown'!$A$24:$B$35,2,FALSE)</f>
        <v>15</v>
      </c>
      <c r="H34" s="97"/>
      <c r="I34" s="350" t="s">
        <v>141</v>
      </c>
      <c r="J34" s="350"/>
      <c r="K34" s="35"/>
    </row>
    <row r="35" spans="1:11" ht="12.75" customHeight="1" x14ac:dyDescent="0.2">
      <c r="B35" s="17"/>
      <c r="C35" s="175" t="s">
        <v>81</v>
      </c>
      <c r="D35" s="175"/>
      <c r="E35" s="175"/>
      <c r="F35" s="31"/>
      <c r="G35" s="82">
        <v>1</v>
      </c>
      <c r="H35" s="174" t="s">
        <v>40</v>
      </c>
      <c r="I35" s="339"/>
      <c r="J35" s="340"/>
      <c r="K35" s="35"/>
    </row>
    <row r="36" spans="1:11" ht="12.75" customHeight="1" x14ac:dyDescent="0.2">
      <c r="B36" s="17"/>
      <c r="C36" s="175" t="s">
        <v>82</v>
      </c>
      <c r="D36" s="175"/>
      <c r="E36" s="175"/>
      <c r="F36" s="31"/>
      <c r="G36" s="82">
        <v>1</v>
      </c>
      <c r="H36" s="174" t="s">
        <v>40</v>
      </c>
      <c r="I36" s="339"/>
      <c r="J36" s="340"/>
      <c r="K36" s="35"/>
    </row>
    <row r="37" spans="1:11" ht="12.75" customHeight="1" x14ac:dyDescent="0.2">
      <c r="B37" s="179"/>
      <c r="C37" s="180" t="s">
        <v>83</v>
      </c>
      <c r="D37" s="180"/>
      <c r="E37" s="180"/>
      <c r="F37" s="181"/>
      <c r="G37" s="182">
        <v>1</v>
      </c>
      <c r="H37" s="183" t="s">
        <v>40</v>
      </c>
      <c r="I37" s="339"/>
      <c r="J37" s="340"/>
      <c r="K37" s="35"/>
    </row>
    <row r="38" spans="1:11" ht="12.75" customHeight="1" x14ac:dyDescent="0.2">
      <c r="B38" s="17" t="s">
        <v>24</v>
      </c>
      <c r="C38" s="36"/>
      <c r="D38" s="31"/>
      <c r="E38" s="31"/>
      <c r="F38" s="31"/>
      <c r="G38" s="82">
        <v>2</v>
      </c>
      <c r="H38" s="96" t="s">
        <v>40</v>
      </c>
      <c r="I38" s="339"/>
      <c r="J38" s="340"/>
      <c r="K38" s="35"/>
    </row>
    <row r="39" spans="1:11" ht="12.75" customHeight="1" x14ac:dyDescent="0.2">
      <c r="B39" s="18" t="s">
        <v>25</v>
      </c>
      <c r="C39" s="37"/>
      <c r="D39" s="32"/>
      <c r="E39" s="32"/>
      <c r="F39" s="32"/>
      <c r="G39" s="83">
        <v>1</v>
      </c>
      <c r="H39" s="97" t="s">
        <v>40</v>
      </c>
      <c r="I39" s="339"/>
      <c r="J39" s="340"/>
      <c r="K39" s="35"/>
    </row>
    <row r="40" spans="1:11" ht="12.75" customHeight="1" x14ac:dyDescent="0.2">
      <c r="B40" s="18" t="s">
        <v>26</v>
      </c>
      <c r="C40" s="32"/>
      <c r="D40" s="32"/>
      <c r="E40" s="32"/>
      <c r="F40" s="32"/>
      <c r="G40" s="83">
        <v>2</v>
      </c>
      <c r="H40" s="97" t="s">
        <v>40</v>
      </c>
      <c r="I40" s="339"/>
      <c r="J40" s="340"/>
      <c r="K40" s="35"/>
    </row>
    <row r="41" spans="1:11" ht="4.5" customHeight="1" x14ac:dyDescent="0.2">
      <c r="A41" s="16"/>
      <c r="B41" s="16"/>
      <c r="C41" s="16"/>
      <c r="G41" s="98"/>
      <c r="H41" s="98"/>
      <c r="J41" s="152"/>
      <c r="K41" s="35"/>
    </row>
    <row r="42" spans="1:11" ht="12.75" customHeight="1" x14ac:dyDescent="0.2">
      <c r="B42" s="16" t="s">
        <v>13</v>
      </c>
      <c r="C42" s="1"/>
      <c r="D42" s="99"/>
      <c r="E42" s="100"/>
      <c r="F42" s="100"/>
      <c r="G42" s="84"/>
      <c r="H42" s="100"/>
      <c r="J42" s="152"/>
      <c r="K42" s="1"/>
    </row>
    <row r="43" spans="1:11" ht="4.5" customHeight="1" x14ac:dyDescent="0.2">
      <c r="A43" s="16"/>
      <c r="B43" s="16"/>
      <c r="C43" s="1"/>
      <c r="D43" s="100"/>
      <c r="E43" s="100"/>
      <c r="F43" s="100"/>
      <c r="G43" s="100"/>
      <c r="H43" s="100"/>
      <c r="J43" s="152"/>
      <c r="K43" s="1"/>
    </row>
    <row r="44" spans="1:11" ht="15.75" x14ac:dyDescent="0.2">
      <c r="B44" s="16" t="s">
        <v>23</v>
      </c>
      <c r="C44" s="1"/>
      <c r="D44" s="99"/>
      <c r="E44" s="100"/>
      <c r="F44" s="100"/>
      <c r="G44" s="101">
        <f>SUBTOTAL(9,G33:G42)</f>
        <v>23</v>
      </c>
      <c r="H44" s="100"/>
      <c r="J44" s="152"/>
      <c r="K44" s="1"/>
    </row>
    <row r="45" spans="1:11" ht="12.95" customHeight="1" x14ac:dyDescent="0.2">
      <c r="B45" s="16"/>
      <c r="C45" s="1"/>
      <c r="D45" s="100"/>
      <c r="E45" s="100"/>
      <c r="F45" s="100"/>
      <c r="G45" s="100"/>
      <c r="H45" s="100"/>
      <c r="J45" s="152"/>
      <c r="K45" s="1"/>
    </row>
    <row r="46" spans="1:11" ht="12.95" customHeight="1" x14ac:dyDescent="0.2">
      <c r="A46" s="93" t="s">
        <v>14</v>
      </c>
      <c r="B46" s="93"/>
      <c r="C46" s="92"/>
      <c r="D46" s="92"/>
      <c r="E46" s="92"/>
      <c r="F46" s="92"/>
      <c r="G46" s="92"/>
      <c r="H46" s="92"/>
      <c r="I46" s="150"/>
      <c r="J46" s="1"/>
    </row>
    <row r="47" spans="1:11" ht="4.5" customHeight="1" x14ac:dyDescent="0.2">
      <c r="A47" s="93"/>
      <c r="B47" s="93"/>
      <c r="C47" s="93"/>
      <c r="D47" s="93"/>
      <c r="J47" s="1"/>
    </row>
    <row r="48" spans="1:11" ht="12.75" customHeight="1" x14ac:dyDescent="0.2">
      <c r="A48" s="102" t="s">
        <v>9</v>
      </c>
      <c r="B48" s="102"/>
      <c r="C48" s="1"/>
      <c r="G48" s="122">
        <f>J27</f>
        <v>1024500</v>
      </c>
      <c r="I48" s="348" t="str">
        <f>IF(G48&lt;100000,"! gemäß Ermittlung der Ver-gütung für Wasserversor-gungsanlagen [WVA] (3): Wenn die Bemessungsgrund-lage niedriger ist als 100.000 €, sollte der Ermittlungsweg über Abschätzung des Büro- / Personalaufwandes gewählt werden","")</f>
        <v/>
      </c>
      <c r="J48" s="348"/>
    </row>
    <row r="49" spans="1:14" ht="4.5" customHeight="1" x14ac:dyDescent="0.2">
      <c r="B49" s="1"/>
      <c r="C49" s="1"/>
      <c r="F49" s="81"/>
      <c r="G49" s="26"/>
      <c r="H49" s="85"/>
      <c r="I49" s="348"/>
      <c r="J49" s="348"/>
      <c r="L49" s="16"/>
      <c r="M49" s="16"/>
      <c r="N49" s="16"/>
    </row>
    <row r="50" spans="1:14" ht="13.5" customHeight="1" x14ac:dyDescent="0.3">
      <c r="A50" s="145" t="s">
        <v>139</v>
      </c>
      <c r="B50" s="21"/>
      <c r="C50" s="21"/>
      <c r="D50" s="21"/>
      <c r="E50" s="21"/>
      <c r="F50" s="21"/>
      <c r="G50" s="337">
        <f>IF(G44&lt;16,0,VLOOKUP(G44,'Tabelle Wasserversorgung'!A4:B53,2,FALSE))</f>
        <v>1.056</v>
      </c>
      <c r="H50" s="85"/>
      <c r="I50" s="348"/>
      <c r="J50" s="348"/>
    </row>
    <row r="51" spans="1:14" ht="4.5" customHeight="1" x14ac:dyDescent="0.2">
      <c r="B51" s="1"/>
      <c r="C51" s="1"/>
      <c r="F51" s="81"/>
      <c r="G51" s="26"/>
      <c r="H51" s="85"/>
      <c r="I51" s="348"/>
      <c r="J51" s="348"/>
      <c r="L51" s="16"/>
      <c r="M51" s="16"/>
      <c r="N51" s="16"/>
    </row>
    <row r="52" spans="1:14" ht="15" customHeight="1" x14ac:dyDescent="0.3">
      <c r="A52" s="29" t="s">
        <v>114</v>
      </c>
      <c r="B52" s="1"/>
      <c r="C52" s="1"/>
      <c r="G52" s="149">
        <f>IF(G48="","",197.7424*G48^(-0.194)*G50/100)</f>
        <v>0.14247000000000001</v>
      </c>
      <c r="H52" s="144" t="s">
        <v>33</v>
      </c>
      <c r="I52" s="348"/>
      <c r="J52" s="348"/>
      <c r="L52" s="21"/>
      <c r="M52" s="21"/>
      <c r="N52" s="21"/>
    </row>
    <row r="53" spans="1:14" ht="8.1" customHeight="1" x14ac:dyDescent="0.2">
      <c r="A53" s="16"/>
      <c r="B53" s="16"/>
      <c r="C53" s="16"/>
      <c r="G53" s="103"/>
      <c r="H53" s="103"/>
      <c r="I53" s="348"/>
      <c r="J53" s="348"/>
    </row>
    <row r="54" spans="1:14" ht="15" customHeight="1" x14ac:dyDescent="0.3">
      <c r="A54" s="19" t="s">
        <v>115</v>
      </c>
      <c r="B54" s="17"/>
      <c r="C54" s="17"/>
      <c r="D54" s="104"/>
      <c r="E54" s="104"/>
      <c r="F54" s="104"/>
      <c r="G54" s="105"/>
      <c r="H54" s="153">
        <f>ROUND(G48*G52,2)</f>
        <v>145961</v>
      </c>
      <c r="I54" s="348"/>
      <c r="J54" s="348"/>
    </row>
    <row r="55" spans="1:14" ht="15" customHeight="1" x14ac:dyDescent="0.2">
      <c r="A55" s="21"/>
      <c r="B55" s="16"/>
      <c r="C55" s="16"/>
      <c r="D55" s="92"/>
      <c r="E55" s="92"/>
      <c r="F55" s="92"/>
      <c r="G55" s="106"/>
      <c r="H55" s="106"/>
      <c r="I55" s="348"/>
      <c r="J55" s="348"/>
    </row>
    <row r="56" spans="1:14" ht="12.95" customHeight="1" x14ac:dyDescent="0.2">
      <c r="A56" s="21"/>
      <c r="B56" s="16"/>
      <c r="C56" s="16"/>
      <c r="D56" s="92"/>
      <c r="E56" s="161" t="s">
        <v>38</v>
      </c>
      <c r="G56" s="160" t="s">
        <v>5</v>
      </c>
      <c r="H56" s="106"/>
      <c r="I56" s="348"/>
      <c r="J56" s="348"/>
    </row>
    <row r="57" spans="1:14" ht="12.75" customHeight="1" x14ac:dyDescent="0.25">
      <c r="A57" s="92" t="s">
        <v>146</v>
      </c>
      <c r="B57" s="92"/>
      <c r="C57" s="107"/>
      <c r="E57" s="158">
        <v>0.02</v>
      </c>
      <c r="F57" s="108"/>
      <c r="G57" s="129">
        <v>0.02</v>
      </c>
      <c r="H57" s="112">
        <f>$H$54*G57</f>
        <v>2919</v>
      </c>
      <c r="J57"/>
    </row>
    <row r="58" spans="1:14" ht="12.75" customHeight="1" x14ac:dyDescent="0.25">
      <c r="A58" s="92" t="s">
        <v>17</v>
      </c>
      <c r="B58" s="92"/>
      <c r="C58" s="107"/>
      <c r="E58" s="158">
        <v>0.11</v>
      </c>
      <c r="F58" s="108"/>
      <c r="G58" s="130">
        <v>0.11</v>
      </c>
      <c r="H58" s="112">
        <f t="shared" ref="H58:H66" si="0">$H$54*G58</f>
        <v>16056</v>
      </c>
      <c r="J58"/>
    </row>
    <row r="59" spans="1:14" ht="12.75" customHeight="1" x14ac:dyDescent="0.25">
      <c r="A59" s="92" t="s">
        <v>18</v>
      </c>
      <c r="B59" s="92"/>
      <c r="C59" s="107"/>
      <c r="E59" s="158">
        <v>0.15</v>
      </c>
      <c r="F59" s="108"/>
      <c r="G59" s="130">
        <v>0.15</v>
      </c>
      <c r="H59" s="112">
        <f t="shared" si="0"/>
        <v>21894</v>
      </c>
      <c r="J59"/>
    </row>
    <row r="60" spans="1:14" ht="12.75" customHeight="1" x14ac:dyDescent="0.25">
      <c r="A60" s="92" t="s">
        <v>19</v>
      </c>
      <c r="B60" s="92"/>
      <c r="C60" s="107"/>
      <c r="E60" s="158">
        <v>0.06</v>
      </c>
      <c r="F60" s="108"/>
      <c r="G60" s="130">
        <v>0.06</v>
      </c>
      <c r="H60" s="112">
        <f t="shared" si="0"/>
        <v>8758</v>
      </c>
      <c r="J60"/>
    </row>
    <row r="61" spans="1:14" ht="12.75" customHeight="1" x14ac:dyDescent="0.25">
      <c r="A61" s="92" t="s">
        <v>20</v>
      </c>
      <c r="B61" s="92"/>
      <c r="C61" s="107"/>
      <c r="E61" s="158">
        <v>0.17</v>
      </c>
      <c r="F61" s="108"/>
      <c r="G61" s="130">
        <v>0.17</v>
      </c>
      <c r="H61" s="112">
        <f t="shared" si="0"/>
        <v>24813</v>
      </c>
      <c r="J61"/>
    </row>
    <row r="62" spans="1:14" ht="12.75" customHeight="1" x14ac:dyDescent="0.25">
      <c r="A62" s="92" t="s">
        <v>21</v>
      </c>
      <c r="B62" s="92"/>
      <c r="C62" s="107"/>
      <c r="E62" s="158">
        <v>0.08</v>
      </c>
      <c r="F62" s="108"/>
      <c r="G62" s="130">
        <v>0.08</v>
      </c>
      <c r="H62" s="112">
        <f t="shared" si="0"/>
        <v>11677</v>
      </c>
      <c r="J62"/>
    </row>
    <row r="63" spans="1:14" ht="12.75" customHeight="1" x14ac:dyDescent="0.25">
      <c r="A63" s="92" t="s">
        <v>147</v>
      </c>
      <c r="B63" s="92"/>
      <c r="C63" s="107"/>
      <c r="E63" s="158">
        <v>0.03</v>
      </c>
      <c r="F63" s="108"/>
      <c r="G63" s="130">
        <v>0.03</v>
      </c>
      <c r="H63" s="112">
        <f t="shared" ref="H63" si="1">$H$54*G63</f>
        <v>4379</v>
      </c>
      <c r="J63"/>
    </row>
    <row r="64" spans="1:14" ht="12.75" customHeight="1" x14ac:dyDescent="0.25">
      <c r="A64" s="92" t="s">
        <v>143</v>
      </c>
      <c r="B64" s="92"/>
      <c r="C64" s="107"/>
      <c r="E64" s="158">
        <v>0.04</v>
      </c>
      <c r="F64" s="108"/>
      <c r="G64" s="130">
        <v>0.04</v>
      </c>
      <c r="H64" s="112">
        <f t="shared" si="0"/>
        <v>5838</v>
      </c>
      <c r="J64"/>
    </row>
    <row r="65" spans="1:14" ht="12.75" customHeight="1" x14ac:dyDescent="0.25">
      <c r="A65" s="92" t="s">
        <v>22</v>
      </c>
      <c r="B65" s="92"/>
      <c r="C65" s="107"/>
      <c r="E65" s="158">
        <v>0.31</v>
      </c>
      <c r="F65" s="108"/>
      <c r="G65" s="130">
        <v>0.31</v>
      </c>
      <c r="H65" s="112">
        <f t="shared" si="0"/>
        <v>45248</v>
      </c>
      <c r="J65"/>
    </row>
    <row r="66" spans="1:14" ht="12.75" customHeight="1" x14ac:dyDescent="0.25">
      <c r="A66" s="104" t="s">
        <v>29</v>
      </c>
      <c r="B66" s="104"/>
      <c r="C66" s="109"/>
      <c r="D66" s="31"/>
      <c r="E66" s="159">
        <v>0.03</v>
      </c>
      <c r="F66" s="110"/>
      <c r="G66" s="131">
        <v>0.03</v>
      </c>
      <c r="H66" s="113">
        <f t="shared" si="0"/>
        <v>4379</v>
      </c>
      <c r="J66"/>
    </row>
    <row r="67" spans="1:14" ht="13.5" customHeight="1" x14ac:dyDescent="0.3">
      <c r="A67" s="139" t="s">
        <v>144</v>
      </c>
      <c r="B67" s="140"/>
      <c r="C67" s="21"/>
      <c r="E67" s="344">
        <f>SUM(E57:E66)</f>
        <v>1</v>
      </c>
      <c r="F67" s="141"/>
      <c r="G67" s="142">
        <f>SUM(G57:G66)</f>
        <v>1</v>
      </c>
      <c r="H67" s="143">
        <f>SUM(H57:H66)</f>
        <v>145961</v>
      </c>
      <c r="J67" s="74">
        <f>H67</f>
        <v>145961</v>
      </c>
    </row>
    <row r="68" spans="1:14" ht="12.75" customHeight="1" x14ac:dyDescent="0.25">
      <c r="G68" s="79"/>
      <c r="J68"/>
    </row>
    <row r="69" spans="1:14" ht="12.75" customHeight="1" x14ac:dyDescent="0.25">
      <c r="A69" s="29" t="s">
        <v>36</v>
      </c>
      <c r="G69" s="146">
        <v>0</v>
      </c>
      <c r="H69" s="147">
        <v>0</v>
      </c>
      <c r="J69" s="74">
        <f>G69*H69</f>
        <v>0</v>
      </c>
      <c r="L69"/>
      <c r="M69"/>
      <c r="N69"/>
    </row>
    <row r="70" spans="1:14" ht="12.75" customHeight="1" x14ac:dyDescent="0.25">
      <c r="G70" s="79"/>
      <c r="J70"/>
    </row>
    <row r="71" spans="1:14" s="21" customFormat="1" ht="12.75" x14ac:dyDescent="0.2">
      <c r="A71" s="69" t="s">
        <v>106</v>
      </c>
      <c r="B71" s="70"/>
      <c r="C71" s="71"/>
      <c r="D71" s="71"/>
      <c r="E71" s="72"/>
      <c r="F71" s="73"/>
      <c r="G71" s="80"/>
      <c r="H71" s="72"/>
      <c r="I71" s="72"/>
      <c r="J71" s="74">
        <f>J67+J69</f>
        <v>145961</v>
      </c>
    </row>
    <row r="72" spans="1:14" s="21" customFormat="1" ht="4.5" customHeight="1" x14ac:dyDescent="0.2">
      <c r="B72" s="22"/>
      <c r="C72" s="23"/>
      <c r="D72" s="23"/>
      <c r="E72" s="41"/>
      <c r="F72" s="42"/>
      <c r="G72" s="43"/>
      <c r="H72" s="43"/>
      <c r="J72" s="66"/>
    </row>
    <row r="73" spans="1:14" s="21" customFormat="1" ht="12.75" x14ac:dyDescent="0.2">
      <c r="A73" s="44" t="s">
        <v>11</v>
      </c>
      <c r="B73" s="22"/>
      <c r="C73" s="23"/>
      <c r="D73" s="23"/>
      <c r="E73" s="42"/>
      <c r="F73" s="42"/>
      <c r="G73" s="132">
        <v>0.04</v>
      </c>
      <c r="H73" s="43"/>
      <c r="J73" s="67">
        <f>ROUND(J71*G73,2)</f>
        <v>5838</v>
      </c>
    </row>
    <row r="74" spans="1:14" s="21" customFormat="1" ht="3" customHeight="1" x14ac:dyDescent="0.2">
      <c r="A74" s="45"/>
      <c r="B74" s="46"/>
      <c r="C74" s="47"/>
      <c r="D74" s="47"/>
      <c r="E74" s="51"/>
      <c r="F74" s="51"/>
      <c r="G74" s="133"/>
      <c r="H74" s="54"/>
      <c r="I74" s="45"/>
      <c r="J74" s="68"/>
    </row>
    <row r="75" spans="1:14" s="21" customFormat="1" ht="3" customHeight="1" x14ac:dyDescent="0.2">
      <c r="B75" s="22"/>
      <c r="C75" s="23"/>
      <c r="D75" s="23"/>
      <c r="E75" s="24"/>
      <c r="F75" s="24"/>
      <c r="G75" s="134"/>
      <c r="H75" s="43"/>
      <c r="J75" s="66"/>
    </row>
    <row r="76" spans="1:14" s="21" customFormat="1" ht="12.75" x14ac:dyDescent="0.2">
      <c r="A76" s="48" t="s">
        <v>107</v>
      </c>
      <c r="B76" s="49"/>
      <c r="C76" s="50"/>
      <c r="D76" s="50"/>
      <c r="E76" s="24"/>
      <c r="F76" s="24"/>
      <c r="G76" s="134"/>
      <c r="H76" s="43"/>
      <c r="J76" s="67">
        <f>J71+J73</f>
        <v>151799</v>
      </c>
    </row>
    <row r="77" spans="1:14" s="21" customFormat="1" ht="12.75" x14ac:dyDescent="0.2">
      <c r="A77" s="21" t="s">
        <v>12</v>
      </c>
      <c r="B77" s="22"/>
      <c r="D77" s="23"/>
      <c r="E77" s="24"/>
      <c r="F77" s="24"/>
      <c r="G77" s="25">
        <v>0.2</v>
      </c>
      <c r="H77" s="25"/>
      <c r="J77" s="67">
        <f>ROUND(J76*G77,2)</f>
        <v>30360</v>
      </c>
    </row>
    <row r="78" spans="1:14" s="21" customFormat="1" ht="3" customHeight="1" x14ac:dyDescent="0.2">
      <c r="B78" s="22"/>
      <c r="C78" s="23"/>
      <c r="D78" s="23"/>
      <c r="E78" s="24"/>
      <c r="F78" s="24"/>
      <c r="G78" s="43"/>
      <c r="H78" s="43"/>
      <c r="J78" s="66"/>
    </row>
    <row r="79" spans="1:14" s="21" customFormat="1" ht="12.75" x14ac:dyDescent="0.2">
      <c r="A79" s="121" t="s">
        <v>108</v>
      </c>
      <c r="B79" s="120"/>
      <c r="C79" s="119"/>
      <c r="D79" s="119"/>
      <c r="E79" s="116"/>
      <c r="F79" s="118"/>
      <c r="G79" s="117"/>
      <c r="H79" s="117"/>
      <c r="I79" s="116"/>
      <c r="J79" s="115">
        <f>SUM(J76:J77)</f>
        <v>182159</v>
      </c>
    </row>
    <row r="80" spans="1:14" ht="5.0999999999999996" customHeight="1" x14ac:dyDescent="0.2"/>
    <row r="81" spans="1:14" ht="12.75" x14ac:dyDescent="0.2">
      <c r="A81" s="114" t="s">
        <v>32</v>
      </c>
      <c r="G81" s="154">
        <f>J76/G23</f>
        <v>6.9441000000000003E-2</v>
      </c>
    </row>
    <row r="82" spans="1:14" x14ac:dyDescent="0.2">
      <c r="B82" s="163"/>
      <c r="C82" s="163"/>
      <c r="D82" s="164"/>
      <c r="E82" s="164"/>
      <c r="F82" s="164"/>
      <c r="G82" s="164"/>
      <c r="H82" s="164"/>
      <c r="I82" s="165"/>
      <c r="J82" s="166"/>
      <c r="K82" s="166"/>
      <c r="L82" s="164"/>
      <c r="M82" s="164"/>
      <c r="N82" s="164"/>
    </row>
    <row r="83" spans="1:14" x14ac:dyDescent="0.2">
      <c r="A83" s="164"/>
      <c r="B83" s="163"/>
      <c r="C83" s="163"/>
      <c r="D83" s="164"/>
      <c r="E83" s="164"/>
      <c r="F83" s="164"/>
      <c r="G83" s="164"/>
      <c r="H83" s="164"/>
      <c r="I83" s="165"/>
      <c r="J83" s="166"/>
      <c r="K83" s="166"/>
      <c r="L83" s="164"/>
      <c r="M83" s="164"/>
      <c r="N83" s="164"/>
    </row>
    <row r="84" spans="1:14" x14ac:dyDescent="0.2">
      <c r="A84" s="164"/>
      <c r="B84" s="163"/>
      <c r="C84" s="163"/>
      <c r="D84" s="164"/>
      <c r="E84" s="164"/>
      <c r="F84" s="164"/>
      <c r="G84" s="164"/>
      <c r="H84" s="164"/>
      <c r="I84" s="165"/>
      <c r="J84" s="166"/>
      <c r="K84" s="166"/>
      <c r="L84" s="164"/>
      <c r="M84" s="164"/>
      <c r="N84" s="164"/>
    </row>
    <row r="85" spans="1:14" x14ac:dyDescent="0.2">
      <c r="B85" s="163"/>
      <c r="C85" s="163"/>
      <c r="D85" s="164"/>
      <c r="E85" s="164"/>
      <c r="F85" s="164"/>
      <c r="G85" s="164"/>
      <c r="H85" s="164"/>
      <c r="I85" s="165"/>
      <c r="J85" s="166"/>
      <c r="K85" s="166"/>
      <c r="L85" s="164"/>
      <c r="M85" s="164"/>
      <c r="N85" s="164"/>
    </row>
    <row r="86" spans="1:14" x14ac:dyDescent="0.2">
      <c r="B86" s="163"/>
      <c r="C86" s="163"/>
      <c r="D86" s="164"/>
      <c r="E86" s="164"/>
      <c r="F86" s="164"/>
      <c r="G86" s="164"/>
      <c r="H86" s="164"/>
      <c r="I86" s="165"/>
      <c r="J86" s="166"/>
      <c r="K86" s="166"/>
      <c r="L86" s="164"/>
      <c r="M86" s="164"/>
      <c r="N86" s="164"/>
    </row>
    <row r="87" spans="1:14" x14ac:dyDescent="0.2">
      <c r="B87" s="163"/>
      <c r="C87" s="163"/>
      <c r="D87" s="164"/>
      <c r="E87" s="164"/>
      <c r="F87" s="164"/>
      <c r="G87" s="164"/>
      <c r="H87" s="164"/>
      <c r="I87" s="165"/>
      <c r="J87" s="166"/>
      <c r="K87" s="166"/>
      <c r="L87" s="164"/>
      <c r="M87" s="164"/>
      <c r="N87" s="164"/>
    </row>
    <row r="88" spans="1:14" x14ac:dyDescent="0.2">
      <c r="B88" s="163"/>
      <c r="C88" s="163"/>
      <c r="D88" s="164"/>
      <c r="E88" s="164"/>
      <c r="F88" s="164"/>
      <c r="G88" s="164"/>
      <c r="H88" s="164"/>
      <c r="I88" s="165"/>
      <c r="J88" s="166"/>
      <c r="K88" s="166"/>
      <c r="L88" s="164"/>
      <c r="M88" s="164"/>
      <c r="N88" s="164"/>
    </row>
    <row r="89" spans="1:14" x14ac:dyDescent="0.2">
      <c r="B89" s="163"/>
      <c r="C89" s="163"/>
      <c r="D89" s="164"/>
      <c r="E89" s="164"/>
      <c r="F89" s="164"/>
      <c r="G89" s="164"/>
      <c r="H89" s="164"/>
      <c r="I89" s="165"/>
      <c r="J89" s="166"/>
      <c r="K89" s="166"/>
      <c r="L89" s="164"/>
      <c r="M89" s="164"/>
      <c r="N89" s="164"/>
    </row>
    <row r="90" spans="1:14" x14ac:dyDescent="0.2">
      <c r="B90" s="163"/>
      <c r="C90" s="163"/>
      <c r="D90" s="164"/>
      <c r="E90" s="164"/>
      <c r="F90" s="164"/>
      <c r="G90" s="164"/>
      <c r="H90" s="164"/>
      <c r="I90" s="165"/>
      <c r="J90" s="166"/>
      <c r="K90" s="166"/>
      <c r="L90" s="164"/>
      <c r="M90" s="164"/>
      <c r="N90" s="164"/>
    </row>
    <row r="91" spans="1:14" x14ac:dyDescent="0.2">
      <c r="B91" s="163"/>
      <c r="C91" s="163"/>
      <c r="D91" s="164"/>
      <c r="E91" s="164"/>
      <c r="F91" s="164"/>
      <c r="G91" s="164"/>
      <c r="H91" s="164"/>
      <c r="I91" s="165"/>
      <c r="J91" s="166"/>
      <c r="K91" s="166"/>
      <c r="L91" s="164"/>
      <c r="M91" s="164"/>
      <c r="N91" s="164"/>
    </row>
    <row r="92" spans="1:14" x14ac:dyDescent="0.2">
      <c r="B92" s="163"/>
      <c r="C92" s="163"/>
      <c r="D92" s="164"/>
      <c r="E92" s="164"/>
      <c r="F92" s="164"/>
      <c r="G92" s="164"/>
      <c r="H92" s="164"/>
      <c r="I92" s="165"/>
      <c r="J92" s="166"/>
      <c r="K92" s="166"/>
      <c r="L92" s="164"/>
      <c r="M92" s="164"/>
      <c r="N92" s="164"/>
    </row>
    <row r="93" spans="1:14" x14ac:dyDescent="0.2">
      <c r="B93" s="163"/>
      <c r="C93" s="163"/>
      <c r="D93" s="164"/>
      <c r="E93" s="164"/>
      <c r="F93" s="164"/>
      <c r="G93" s="164"/>
      <c r="H93" s="164"/>
      <c r="I93" s="165"/>
      <c r="J93" s="166"/>
      <c r="K93" s="166"/>
      <c r="L93" s="164"/>
      <c r="M93" s="164"/>
      <c r="N93" s="164"/>
    </row>
    <row r="94" spans="1:14" x14ac:dyDescent="0.2">
      <c r="B94" s="163"/>
      <c r="C94" s="163"/>
      <c r="D94" s="164"/>
      <c r="E94" s="164"/>
      <c r="F94" s="164"/>
      <c r="G94" s="164"/>
      <c r="H94" s="164"/>
      <c r="I94" s="165"/>
      <c r="J94" s="166"/>
      <c r="K94" s="166"/>
      <c r="L94" s="164"/>
      <c r="M94" s="164"/>
      <c r="N94" s="164"/>
    </row>
    <row r="95" spans="1:14" x14ac:dyDescent="0.2">
      <c r="B95" s="163"/>
      <c r="C95" s="163"/>
      <c r="D95" s="164"/>
      <c r="E95" s="164"/>
      <c r="F95" s="164"/>
      <c r="G95" s="164"/>
      <c r="H95" s="164"/>
      <c r="I95" s="165"/>
      <c r="J95" s="166"/>
      <c r="K95" s="166"/>
      <c r="L95" s="164"/>
      <c r="M95" s="164"/>
      <c r="N95" s="164"/>
    </row>
    <row r="96" spans="1:14" x14ac:dyDescent="0.2">
      <c r="B96" s="163"/>
      <c r="C96" s="163"/>
      <c r="D96" s="164"/>
      <c r="E96" s="164"/>
      <c r="F96" s="164"/>
      <c r="G96" s="164"/>
      <c r="H96" s="164"/>
      <c r="I96" s="165"/>
      <c r="J96" s="166"/>
      <c r="K96" s="166"/>
      <c r="L96" s="164"/>
      <c r="M96" s="164"/>
      <c r="N96" s="164"/>
    </row>
    <row r="97" spans="2:14" x14ac:dyDescent="0.2">
      <c r="B97" s="163"/>
      <c r="C97" s="163"/>
      <c r="D97" s="164"/>
      <c r="E97" s="164"/>
      <c r="F97" s="164"/>
      <c r="G97" s="164"/>
      <c r="H97" s="164"/>
      <c r="I97" s="165"/>
      <c r="J97" s="166"/>
      <c r="K97" s="166"/>
      <c r="L97" s="164"/>
      <c r="M97" s="164"/>
      <c r="N97" s="164"/>
    </row>
    <row r="98" spans="2:14" x14ac:dyDescent="0.2">
      <c r="B98" s="163"/>
      <c r="C98" s="163"/>
      <c r="D98" s="164"/>
      <c r="E98" s="164"/>
      <c r="F98" s="164"/>
      <c r="G98" s="164"/>
      <c r="H98" s="164"/>
      <c r="I98" s="165"/>
      <c r="J98" s="166"/>
      <c r="K98" s="166"/>
      <c r="L98" s="164"/>
      <c r="M98" s="164"/>
      <c r="N98" s="164"/>
    </row>
    <row r="99" spans="2:14" x14ac:dyDescent="0.2">
      <c r="B99" s="163"/>
      <c r="C99" s="163"/>
      <c r="D99" s="164"/>
      <c r="E99" s="164"/>
      <c r="F99" s="164"/>
      <c r="G99" s="164"/>
      <c r="H99" s="164"/>
      <c r="I99" s="165"/>
      <c r="J99" s="166"/>
      <c r="K99" s="166"/>
      <c r="L99" s="164"/>
      <c r="M99" s="164"/>
      <c r="N99" s="164"/>
    </row>
    <row r="100" spans="2:14" x14ac:dyDescent="0.2">
      <c r="B100" s="163"/>
      <c r="C100" s="163"/>
      <c r="D100" s="164"/>
      <c r="E100" s="164"/>
      <c r="F100" s="164"/>
      <c r="G100" s="164"/>
      <c r="H100" s="164"/>
      <c r="I100" s="165"/>
      <c r="J100" s="166"/>
      <c r="K100" s="166"/>
      <c r="L100" s="164"/>
      <c r="M100" s="164"/>
      <c r="N100" s="164"/>
    </row>
  </sheetData>
  <sheetProtection algorithmName="SHA-512" hashValue="kJc8vyQFXITZkXveOFipYEZmj0vNNq+tIfhsbMvQ/dYoxHkjAs+I9UWPKcgH9Yt/omC+80MwoK06+T6hpWPYAg==" saltValue="99ooFc+2KfNP4yD8MfiYyg==" spinCount="100000" sheet="1" objects="1" scenarios="1"/>
  <mergeCells count="13">
    <mergeCell ref="A15:B15"/>
    <mergeCell ref="I48:J56"/>
    <mergeCell ref="A5:B5"/>
    <mergeCell ref="A7:B7"/>
    <mergeCell ref="A9:B9"/>
    <mergeCell ref="A11:B11"/>
    <mergeCell ref="A13:B13"/>
    <mergeCell ref="A17:B17"/>
    <mergeCell ref="A19:B19"/>
    <mergeCell ref="A21:B21"/>
    <mergeCell ref="A25:B25"/>
    <mergeCell ref="D34:E34"/>
    <mergeCell ref="I34:J34"/>
  </mergeCells>
  <pageMargins left="0.70866141732283472" right="0.70866141732283472" top="0.74803149606299213" bottom="0.74803149606299213" header="0.31496062992125984" footer="0.31496062992125984"/>
  <pageSetup paperSize="9" scale="72" fitToHeight="2" pageOrder="overThenDown" orientation="portrait" r:id="rId1"/>
  <headerFooter>
    <oddHeader>&amp;L&amp;"Arial,Fett"&amp;K01+037Angebot Wasserwirtschaft (Planung + Örtliche Bauaufsicht)&amp;"Arial,Standard"
nach VM.ED.2023&amp;R&amp;"Arial,Standard"&amp;K01+037Version 1
Stand: 15.09.2023</oddHeader>
    <oddFooter>&amp;L&amp;"Arial,Fett"&amp;K01+044LM.VM.2023&amp;"Arial,Standard"  |  Wasserwirtschaft  |  &amp;A | Angebotsformular&amp;R&amp;"Arial,Standard"&amp;K01+044&amp;P/&amp;N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4" r:id="rId4" name="Scroll Bar 2">
              <controlPr locked="0" defaultSize="0" autoPict="0">
                <anchor moveWithCells="1">
                  <from>
                    <xdr:col>8</xdr:col>
                    <xdr:colOff>28575</xdr:colOff>
                    <xdr:row>34</xdr:row>
                    <xdr:rowOff>38100</xdr:rowOff>
                  </from>
                  <to>
                    <xdr:col>10</xdr:col>
                    <xdr:colOff>0</xdr:colOff>
                    <xdr:row>34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5" name="Scroll Bar 3">
              <controlPr locked="0" defaultSize="0" autoPict="0">
                <anchor moveWithCells="1">
                  <from>
                    <xdr:col>8</xdr:col>
                    <xdr:colOff>28575</xdr:colOff>
                    <xdr:row>35</xdr:row>
                    <xdr:rowOff>38100</xdr:rowOff>
                  </from>
                  <to>
                    <xdr:col>10</xdr:col>
                    <xdr:colOff>0</xdr:colOff>
                    <xdr:row>35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6" name="Scroll Bar 4">
              <controlPr locked="0" defaultSize="0" autoPict="0">
                <anchor moveWithCells="1">
                  <from>
                    <xdr:col>8</xdr:col>
                    <xdr:colOff>28575</xdr:colOff>
                    <xdr:row>36</xdr:row>
                    <xdr:rowOff>38100</xdr:rowOff>
                  </from>
                  <to>
                    <xdr:col>10</xdr:col>
                    <xdr:colOff>0</xdr:colOff>
                    <xdr:row>36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7" name="Scroll Bar 5">
              <controlPr locked="0" defaultSize="0" autoPict="0">
                <anchor moveWithCells="1">
                  <from>
                    <xdr:col>8</xdr:col>
                    <xdr:colOff>28575</xdr:colOff>
                    <xdr:row>37</xdr:row>
                    <xdr:rowOff>38100</xdr:rowOff>
                  </from>
                  <to>
                    <xdr:col>10</xdr:col>
                    <xdr:colOff>0</xdr:colOff>
                    <xdr:row>37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8" name="Scroll Bar 6">
              <controlPr locked="0" defaultSize="0" autoPict="0">
                <anchor moveWithCells="1">
                  <from>
                    <xdr:col>8</xdr:col>
                    <xdr:colOff>28575</xdr:colOff>
                    <xdr:row>38</xdr:row>
                    <xdr:rowOff>38100</xdr:rowOff>
                  </from>
                  <to>
                    <xdr:col>10</xdr:col>
                    <xdr:colOff>0</xdr:colOff>
                    <xdr:row>38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9" name="Scroll Bar 7">
              <controlPr locked="0" defaultSize="0" autoPict="0">
                <anchor moveWithCells="1">
                  <from>
                    <xdr:col>8</xdr:col>
                    <xdr:colOff>28575</xdr:colOff>
                    <xdr:row>39</xdr:row>
                    <xdr:rowOff>38100</xdr:rowOff>
                  </from>
                  <to>
                    <xdr:col>10</xdr:col>
                    <xdr:colOff>0</xdr:colOff>
                    <xdr:row>39</xdr:row>
                    <xdr:rowOff>142875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BAC021F-0252-48FC-BF06-24130862453A}">
          <x14:formula1>
            <xm:f>'Basisdaten für dropdown'!$A$24:$A$35</xm:f>
          </x14:formula1>
          <xm:sqref>D34:E34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V72"/>
  <sheetViews>
    <sheetView zoomScale="70" zoomScaleNormal="70" workbookViewId="0"/>
  </sheetViews>
  <sheetFormatPr baseColWidth="10" defaultColWidth="11.42578125" defaultRowHeight="12.75" x14ac:dyDescent="0.2"/>
  <cols>
    <col min="1" max="1" width="12.5703125" style="186" customWidth="1"/>
    <col min="2" max="2" width="7.42578125" style="185" customWidth="1"/>
    <col min="3" max="4" width="9.85546875" style="185" customWidth="1"/>
    <col min="5" max="5" width="3.42578125" style="185" customWidth="1"/>
    <col min="6" max="6" width="14.85546875" style="186" customWidth="1"/>
    <col min="7" max="56" width="7" style="186" customWidth="1"/>
    <col min="57" max="58" width="2" style="186" customWidth="1"/>
    <col min="59" max="59" width="11.5703125" style="186" bestFit="1" customWidth="1"/>
    <col min="60" max="60" width="3.42578125" style="186" customWidth="1"/>
    <col min="61" max="61" width="11.42578125" style="186"/>
    <col min="62" max="62" width="2.85546875" style="186" customWidth="1"/>
    <col min="63" max="16384" width="11.42578125" style="186"/>
  </cols>
  <sheetData>
    <row r="1" spans="1:256" ht="33" x14ac:dyDescent="0.2">
      <c r="A1" s="184" t="s">
        <v>96</v>
      </c>
      <c r="F1" s="351" t="s">
        <v>96</v>
      </c>
      <c r="G1" s="351"/>
      <c r="AY1" s="364" t="s">
        <v>97</v>
      </c>
      <c r="AZ1" s="364"/>
      <c r="BA1" s="364"/>
      <c r="BB1" s="364"/>
      <c r="BC1" s="364"/>
      <c r="BD1" s="364"/>
      <c r="BE1" s="364"/>
      <c r="BF1" s="364"/>
      <c r="BG1" s="364"/>
      <c r="BH1" s="364"/>
      <c r="BI1" s="364"/>
      <c r="BJ1" s="364"/>
      <c r="BK1" s="364"/>
      <c r="BL1" s="364"/>
    </row>
    <row r="2" spans="1:256" ht="13.5" thickBot="1" x14ac:dyDescent="0.25">
      <c r="F2" s="351"/>
      <c r="G2" s="351"/>
    </row>
    <row r="3" spans="1:256" ht="16.5" thickBot="1" x14ac:dyDescent="0.25">
      <c r="A3" s="188" t="s">
        <v>45</v>
      </c>
      <c r="B3" s="189" t="s">
        <v>89</v>
      </c>
      <c r="C3" s="190" t="s">
        <v>90</v>
      </c>
      <c r="D3" s="191"/>
      <c r="E3" s="191"/>
      <c r="F3" s="192"/>
      <c r="G3" s="193" t="s">
        <v>85</v>
      </c>
      <c r="H3" s="194"/>
      <c r="I3" s="194"/>
      <c r="J3" s="196"/>
      <c r="K3" s="307"/>
      <c r="L3" s="196"/>
      <c r="M3" s="196"/>
      <c r="N3" s="196"/>
      <c r="O3" s="196"/>
      <c r="P3" s="196"/>
      <c r="Q3" s="196"/>
      <c r="R3" s="196"/>
      <c r="S3" s="196"/>
      <c r="T3" s="196"/>
      <c r="U3" s="196"/>
      <c r="V3" s="196"/>
      <c r="W3" s="196"/>
      <c r="X3" s="196"/>
      <c r="Y3" s="196"/>
      <c r="Z3" s="196"/>
      <c r="AA3" s="196"/>
      <c r="AB3" s="196"/>
      <c r="AC3" s="196"/>
      <c r="AD3" s="196"/>
      <c r="AE3" s="196"/>
      <c r="AF3" s="196"/>
      <c r="AG3" s="196"/>
      <c r="AH3" s="196"/>
      <c r="AI3" s="196"/>
      <c r="AJ3" s="196"/>
      <c r="AK3" s="196"/>
      <c r="AL3" s="196"/>
      <c r="AM3" s="196"/>
      <c r="AN3" s="196"/>
      <c r="AO3" s="196"/>
      <c r="AP3" s="196"/>
      <c r="AQ3" s="196"/>
      <c r="AR3" s="196"/>
      <c r="AS3" s="196"/>
      <c r="AT3" s="196"/>
      <c r="AU3" s="196"/>
      <c r="AV3" s="196"/>
      <c r="AW3" s="196"/>
      <c r="AX3" s="196"/>
      <c r="AY3" s="196"/>
      <c r="AZ3" s="196"/>
      <c r="BA3" s="196"/>
      <c r="BB3" s="196"/>
      <c r="BC3" s="196"/>
      <c r="BD3" s="196"/>
      <c r="BE3" s="308"/>
      <c r="BF3" s="192"/>
      <c r="BG3" s="192"/>
      <c r="BH3" s="192"/>
      <c r="BI3" s="192"/>
      <c r="BJ3" s="192"/>
      <c r="BK3" s="192"/>
      <c r="BL3" s="192"/>
      <c r="BM3" s="192"/>
      <c r="BN3" s="192"/>
      <c r="BO3" s="192"/>
      <c r="BP3" s="192"/>
      <c r="BQ3" s="192"/>
      <c r="BR3" s="192"/>
      <c r="BS3" s="192"/>
      <c r="BT3" s="192"/>
      <c r="BU3" s="192"/>
      <c r="BV3" s="192"/>
      <c r="BW3" s="192"/>
      <c r="BX3" s="192"/>
      <c r="BY3" s="192"/>
      <c r="BZ3" s="192"/>
      <c r="CA3" s="192"/>
      <c r="CB3" s="192"/>
      <c r="CC3" s="192"/>
      <c r="CD3" s="192"/>
      <c r="CE3" s="192"/>
      <c r="CF3" s="192"/>
      <c r="CG3" s="192"/>
      <c r="CH3" s="192"/>
      <c r="CI3" s="192"/>
      <c r="CJ3" s="192"/>
      <c r="CK3" s="192"/>
      <c r="CL3" s="192"/>
      <c r="CM3" s="192"/>
      <c r="CN3" s="192"/>
      <c r="CO3" s="192"/>
      <c r="CP3" s="192"/>
      <c r="CQ3" s="192"/>
      <c r="CR3" s="192"/>
      <c r="CS3" s="192"/>
      <c r="CT3" s="192"/>
      <c r="CU3" s="192"/>
      <c r="CV3" s="192"/>
      <c r="CW3" s="192"/>
      <c r="CX3" s="192"/>
      <c r="CY3" s="192"/>
      <c r="CZ3" s="192"/>
      <c r="DA3" s="192"/>
      <c r="DB3" s="192"/>
      <c r="DC3" s="192"/>
      <c r="DD3" s="192"/>
      <c r="DE3" s="192"/>
      <c r="DF3" s="192"/>
      <c r="DG3" s="192"/>
      <c r="DH3" s="192"/>
      <c r="DI3" s="192"/>
      <c r="DJ3" s="192"/>
      <c r="DK3" s="192"/>
      <c r="DL3" s="192"/>
      <c r="DM3" s="192"/>
      <c r="DN3" s="192"/>
      <c r="DO3" s="192"/>
      <c r="DP3" s="192"/>
      <c r="DQ3" s="192"/>
      <c r="DR3" s="192"/>
      <c r="DS3" s="192"/>
      <c r="DT3" s="192"/>
      <c r="DU3" s="192"/>
      <c r="DV3" s="192"/>
      <c r="DW3" s="192"/>
      <c r="DX3" s="192"/>
      <c r="DY3" s="192"/>
      <c r="DZ3" s="192"/>
      <c r="EA3" s="192"/>
      <c r="EB3" s="192"/>
      <c r="EC3" s="192"/>
      <c r="ED3" s="192"/>
      <c r="EE3" s="192"/>
      <c r="EF3" s="192"/>
      <c r="EG3" s="192"/>
      <c r="EH3" s="192"/>
      <c r="EI3" s="192"/>
      <c r="EJ3" s="192"/>
      <c r="EK3" s="192"/>
      <c r="EL3" s="192"/>
      <c r="EM3" s="192"/>
      <c r="EN3" s="192"/>
      <c r="EO3" s="192"/>
      <c r="EP3" s="192"/>
      <c r="EQ3" s="192"/>
      <c r="ER3" s="192"/>
      <c r="ES3" s="192"/>
      <c r="ET3" s="192"/>
      <c r="EU3" s="192"/>
      <c r="EV3" s="192"/>
      <c r="EW3" s="192"/>
      <c r="EX3" s="192"/>
      <c r="EY3" s="192"/>
      <c r="EZ3" s="192"/>
      <c r="FA3" s="192"/>
      <c r="FB3" s="192"/>
      <c r="FC3" s="192"/>
      <c r="FD3" s="192"/>
      <c r="FE3" s="192"/>
      <c r="FF3" s="192"/>
      <c r="FG3" s="192"/>
      <c r="FH3" s="192"/>
      <c r="FI3" s="192"/>
      <c r="FJ3" s="192"/>
      <c r="FK3" s="192"/>
      <c r="FL3" s="192"/>
      <c r="FM3" s="192"/>
      <c r="FN3" s="192"/>
      <c r="FO3" s="192"/>
      <c r="FP3" s="192"/>
      <c r="FQ3" s="192"/>
      <c r="FR3" s="192"/>
      <c r="FS3" s="192"/>
      <c r="FT3" s="192"/>
      <c r="FU3" s="192"/>
      <c r="FV3" s="192"/>
      <c r="FW3" s="192"/>
      <c r="FX3" s="192"/>
      <c r="FY3" s="192"/>
      <c r="FZ3" s="192"/>
      <c r="GA3" s="192"/>
      <c r="GB3" s="192"/>
      <c r="GC3" s="192"/>
      <c r="GD3" s="192"/>
      <c r="GE3" s="192"/>
      <c r="GF3" s="192"/>
      <c r="GG3" s="192"/>
      <c r="GH3" s="192"/>
      <c r="GI3" s="192"/>
      <c r="GJ3" s="192"/>
      <c r="GK3" s="192"/>
      <c r="GL3" s="192"/>
      <c r="GM3" s="192"/>
      <c r="GN3" s="192"/>
      <c r="GO3" s="192"/>
      <c r="GP3" s="192"/>
      <c r="GQ3" s="192"/>
      <c r="GR3" s="192"/>
      <c r="GS3" s="192"/>
      <c r="GT3" s="192"/>
      <c r="GU3" s="192"/>
      <c r="GV3" s="192"/>
      <c r="GW3" s="192"/>
      <c r="GX3" s="192"/>
      <c r="GY3" s="192"/>
      <c r="GZ3" s="192"/>
      <c r="HA3" s="192"/>
      <c r="HB3" s="192"/>
      <c r="HC3" s="192"/>
      <c r="HD3" s="192"/>
      <c r="HE3" s="192"/>
      <c r="HF3" s="192"/>
      <c r="HG3" s="192"/>
      <c r="HH3" s="192"/>
      <c r="HI3" s="192"/>
      <c r="HJ3" s="192"/>
      <c r="HK3" s="192"/>
      <c r="HL3" s="192"/>
      <c r="HM3" s="192"/>
      <c r="HN3" s="192"/>
      <c r="HO3" s="192"/>
      <c r="HP3" s="192"/>
      <c r="HQ3" s="192"/>
      <c r="HR3" s="192"/>
      <c r="HS3" s="192"/>
      <c r="HT3" s="192"/>
      <c r="HU3" s="192"/>
      <c r="HV3" s="192"/>
      <c r="HW3" s="192"/>
      <c r="HX3" s="192"/>
      <c r="HY3" s="192"/>
      <c r="HZ3" s="192"/>
      <c r="IA3" s="192"/>
      <c r="IB3" s="192"/>
      <c r="IC3" s="192"/>
      <c r="ID3" s="192"/>
      <c r="IE3" s="192"/>
      <c r="IF3" s="192"/>
      <c r="IG3" s="192"/>
      <c r="IH3" s="192"/>
      <c r="II3" s="192"/>
      <c r="IJ3" s="192"/>
      <c r="IK3" s="192"/>
      <c r="IL3" s="192"/>
      <c r="IM3" s="192"/>
      <c r="IN3" s="192"/>
      <c r="IO3" s="192"/>
      <c r="IP3" s="192"/>
      <c r="IQ3" s="192"/>
      <c r="IR3" s="192"/>
      <c r="IS3" s="192"/>
      <c r="IT3" s="192"/>
      <c r="IU3" s="192"/>
      <c r="IV3" s="192"/>
    </row>
    <row r="4" spans="1:256" ht="15.75" thickBot="1" x14ac:dyDescent="0.3">
      <c r="A4" s="200">
        <v>16</v>
      </c>
      <c r="B4" s="201">
        <v>1</v>
      </c>
      <c r="C4" s="202" t="s">
        <v>86</v>
      </c>
      <c r="D4" s="203"/>
      <c r="F4" s="204"/>
      <c r="G4" s="205">
        <v>16</v>
      </c>
      <c r="H4" s="206">
        <v>17</v>
      </c>
      <c r="I4" s="207">
        <v>18</v>
      </c>
      <c r="J4" s="277">
        <v>19</v>
      </c>
      <c r="K4" s="278">
        <v>20</v>
      </c>
      <c r="L4" s="206">
        <v>21</v>
      </c>
      <c r="M4" s="207">
        <v>22</v>
      </c>
      <c r="N4" s="206">
        <v>23</v>
      </c>
      <c r="O4" s="207">
        <v>24</v>
      </c>
      <c r="P4" s="206">
        <v>25</v>
      </c>
      <c r="Q4" s="207">
        <v>26</v>
      </c>
      <c r="R4" s="206">
        <v>27</v>
      </c>
      <c r="S4" s="207">
        <v>28</v>
      </c>
      <c r="T4" s="277">
        <v>29</v>
      </c>
      <c r="U4" s="278">
        <v>30</v>
      </c>
      <c r="V4" s="206">
        <v>31</v>
      </c>
      <c r="W4" s="207">
        <v>32</v>
      </c>
      <c r="X4" s="210">
        <v>33</v>
      </c>
      <c r="Y4" s="207">
        <v>34</v>
      </c>
      <c r="Z4" s="206">
        <v>35</v>
      </c>
      <c r="AA4" s="207">
        <v>36</v>
      </c>
      <c r="AB4" s="206">
        <v>37</v>
      </c>
      <c r="AC4" s="207">
        <v>38</v>
      </c>
      <c r="AD4" s="277">
        <v>39</v>
      </c>
      <c r="AE4" s="278">
        <v>40</v>
      </c>
      <c r="AF4" s="206">
        <v>41</v>
      </c>
      <c r="AG4" s="207">
        <v>42</v>
      </c>
      <c r="AH4" s="206">
        <v>43</v>
      </c>
      <c r="AI4" s="207">
        <v>44</v>
      </c>
      <c r="AJ4" s="206">
        <v>45</v>
      </c>
      <c r="AK4" s="207">
        <v>46</v>
      </c>
      <c r="AL4" s="206">
        <v>47</v>
      </c>
      <c r="AM4" s="207">
        <v>48</v>
      </c>
      <c r="AN4" s="277">
        <v>49</v>
      </c>
      <c r="AO4" s="278">
        <v>50</v>
      </c>
      <c r="AP4" s="210">
        <v>51</v>
      </c>
      <c r="AQ4" s="207">
        <v>52</v>
      </c>
      <c r="AR4" s="206">
        <v>53</v>
      </c>
      <c r="AS4" s="207">
        <v>54</v>
      </c>
      <c r="AT4" s="210">
        <v>55</v>
      </c>
      <c r="AU4" s="207">
        <v>56</v>
      </c>
      <c r="AV4" s="206">
        <v>57</v>
      </c>
      <c r="AW4" s="207">
        <v>58</v>
      </c>
      <c r="AX4" s="277">
        <v>59</v>
      </c>
      <c r="AY4" s="278">
        <v>60</v>
      </c>
      <c r="AZ4" s="206">
        <v>61</v>
      </c>
      <c r="BA4" s="207">
        <v>62</v>
      </c>
      <c r="BB4" s="210">
        <v>63</v>
      </c>
      <c r="BC4" s="207">
        <v>64</v>
      </c>
      <c r="BD4" s="206">
        <v>65</v>
      </c>
      <c r="BE4" s="309"/>
    </row>
    <row r="5" spans="1:256" ht="15.75" thickBot="1" x14ac:dyDescent="0.3">
      <c r="A5" s="214">
        <v>17</v>
      </c>
      <c r="B5" s="215">
        <f>B4+C5</f>
        <v>1.008</v>
      </c>
      <c r="C5" s="202">
        <v>8.0000000000000002E-3</v>
      </c>
      <c r="D5" s="203"/>
      <c r="F5" s="279" t="s">
        <v>98</v>
      </c>
      <c r="G5" s="310">
        <v>1</v>
      </c>
      <c r="H5" s="311">
        <v>1.008</v>
      </c>
      <c r="I5" s="312">
        <v>1.016</v>
      </c>
      <c r="J5" s="313">
        <v>1.024</v>
      </c>
      <c r="K5" s="314">
        <v>1.032</v>
      </c>
      <c r="L5" s="311">
        <v>1.04</v>
      </c>
      <c r="M5" s="312">
        <v>1.048</v>
      </c>
      <c r="N5" s="311">
        <v>1.056</v>
      </c>
      <c r="O5" s="312">
        <v>1.0640000000000001</v>
      </c>
      <c r="P5" s="311">
        <v>1.0720000000000001</v>
      </c>
      <c r="Q5" s="312">
        <v>1.08</v>
      </c>
      <c r="R5" s="311">
        <v>1.0880000000000001</v>
      </c>
      <c r="S5" s="312">
        <v>1.0960000000000001</v>
      </c>
      <c r="T5" s="313">
        <v>1.1040000000000001</v>
      </c>
      <c r="U5" s="314">
        <v>1.1120000000000001</v>
      </c>
      <c r="V5" s="311">
        <v>1.1200000000000001</v>
      </c>
      <c r="W5" s="312">
        <v>1.1279999999999999</v>
      </c>
      <c r="X5" s="315">
        <v>1.1359999999999999</v>
      </c>
      <c r="Y5" s="312">
        <v>1.1439999999999999</v>
      </c>
      <c r="Z5" s="311">
        <v>1.1519999999999999</v>
      </c>
      <c r="AA5" s="312">
        <v>1.1599999999999999</v>
      </c>
      <c r="AB5" s="311">
        <v>1.1679999999999999</v>
      </c>
      <c r="AC5" s="312">
        <v>1.1759999999999999</v>
      </c>
      <c r="AD5" s="313">
        <v>1.1839999999999999</v>
      </c>
      <c r="AE5" s="314">
        <v>1.1919999999999999</v>
      </c>
      <c r="AF5" s="311">
        <v>1.2</v>
      </c>
      <c r="AG5" s="312">
        <v>1.208</v>
      </c>
      <c r="AH5" s="311">
        <v>1.216</v>
      </c>
      <c r="AI5" s="312">
        <v>1.224</v>
      </c>
      <c r="AJ5" s="311">
        <v>1.232</v>
      </c>
      <c r="AK5" s="312">
        <v>1.24</v>
      </c>
      <c r="AL5" s="311">
        <v>1.248</v>
      </c>
      <c r="AM5" s="312">
        <v>1.256</v>
      </c>
      <c r="AN5" s="313">
        <v>1.264</v>
      </c>
      <c r="AO5" s="314">
        <v>1.272</v>
      </c>
      <c r="AP5" s="315">
        <v>1.28</v>
      </c>
      <c r="AQ5" s="312">
        <v>1.288</v>
      </c>
      <c r="AR5" s="311">
        <v>1.296</v>
      </c>
      <c r="AS5" s="312">
        <v>1.304</v>
      </c>
      <c r="AT5" s="315">
        <v>1.3120000000000001</v>
      </c>
      <c r="AU5" s="312">
        <v>1.32</v>
      </c>
      <c r="AV5" s="311">
        <v>1.3280000000000001</v>
      </c>
      <c r="AW5" s="312">
        <v>1.3360000000000001</v>
      </c>
      <c r="AX5" s="313">
        <v>1.3440000000000001</v>
      </c>
      <c r="AY5" s="314">
        <v>1.3520000000000001</v>
      </c>
      <c r="AZ5" s="311">
        <v>1.36</v>
      </c>
      <c r="BA5" s="312">
        <v>1.3680000000000001</v>
      </c>
      <c r="BB5" s="315">
        <v>1.3759999999999999</v>
      </c>
      <c r="BC5" s="312">
        <v>1.3839999999999999</v>
      </c>
      <c r="BD5" s="311">
        <v>1.3919999999999999</v>
      </c>
      <c r="BE5" s="316"/>
    </row>
    <row r="6" spans="1:256" ht="15" x14ac:dyDescent="0.25">
      <c r="A6" s="200">
        <v>18</v>
      </c>
      <c r="B6" s="201">
        <f>B5+C6</f>
        <v>1.016</v>
      </c>
      <c r="C6" s="202">
        <v>8.0000000000000002E-3</v>
      </c>
      <c r="D6" s="203"/>
      <c r="E6" s="353" t="s">
        <v>92</v>
      </c>
      <c r="F6" s="226">
        <v>100000</v>
      </c>
      <c r="G6" s="227">
        <f>(197.7424*POWER(F6,-0.194))</f>
        <v>21.19</v>
      </c>
      <c r="H6" s="228">
        <f t="shared" ref="H6:H35" si="0">$G6*$B$5</f>
        <v>21.36</v>
      </c>
      <c r="I6" s="229">
        <f t="shared" ref="I6:I35" si="1">$H6*$B$5</f>
        <v>21.53</v>
      </c>
      <c r="J6" s="317">
        <f t="shared" ref="J6:J35" si="2">$G6*$B$7</f>
        <v>21.7</v>
      </c>
      <c r="K6" s="318">
        <f t="shared" ref="K6:K35" si="3">$G6*$B$8</f>
        <v>21.87</v>
      </c>
      <c r="L6" s="228">
        <f t="shared" ref="L6:L35" si="4">$G6*$B$9</f>
        <v>22.04</v>
      </c>
      <c r="M6" s="229">
        <f t="shared" ref="M6:M35" si="5">$G6*$B$7</f>
        <v>21.7</v>
      </c>
      <c r="N6" s="228">
        <f t="shared" ref="N6:N35" si="6">$G6*$B$11</f>
        <v>22.38</v>
      </c>
      <c r="O6" s="229">
        <f t="shared" ref="O6:O35" si="7">$H6*$B$12</f>
        <v>22.73</v>
      </c>
      <c r="P6" s="228">
        <f t="shared" ref="P6:P35" si="8">$G6*$B$13</f>
        <v>22.72</v>
      </c>
      <c r="Q6" s="229">
        <f t="shared" ref="Q6:Q35" si="9">$G6*$B$14</f>
        <v>22.89</v>
      </c>
      <c r="R6" s="228">
        <f t="shared" ref="R6:R35" si="10">$G6*$B$15</f>
        <v>23.05</v>
      </c>
      <c r="S6" s="229">
        <f t="shared" ref="S6:S35" si="11">$G6*$B$16</f>
        <v>23.22</v>
      </c>
      <c r="T6" s="317">
        <f t="shared" ref="T6:T35" si="12">$G6*$B$17</f>
        <v>23.39</v>
      </c>
      <c r="U6" s="318">
        <f t="shared" ref="U6:U35" si="13">$G6*$B$18</f>
        <v>23.56</v>
      </c>
      <c r="V6" s="228">
        <f t="shared" ref="V6:V35" si="14">$G6*$B$19</f>
        <v>23.73</v>
      </c>
      <c r="W6" s="229">
        <f t="shared" ref="W6:W35" si="15">$G6*$B$20</f>
        <v>23.9</v>
      </c>
      <c r="X6" s="232">
        <f t="shared" ref="X6:X35" si="16">$G6*$B$21</f>
        <v>24.07</v>
      </c>
      <c r="Y6" s="229">
        <f t="shared" ref="Y6:Y35" si="17">$G6*$B$22</f>
        <v>24.24</v>
      </c>
      <c r="Z6" s="228">
        <f t="shared" ref="Z6:Z35" si="18">$G6*$B$23</f>
        <v>24.41</v>
      </c>
      <c r="AA6" s="229">
        <f t="shared" ref="AA6:AA35" si="19">$G6*$B$24</f>
        <v>24.58</v>
      </c>
      <c r="AB6" s="228">
        <f t="shared" ref="AB6:AB35" si="20">$G6*$B$25</f>
        <v>24.75</v>
      </c>
      <c r="AC6" s="229">
        <f t="shared" ref="AC6:AC35" si="21">$G6*$B$26</f>
        <v>24.92</v>
      </c>
      <c r="AD6" s="317">
        <f t="shared" ref="AD6:AD35" si="22">$G6*$B$27</f>
        <v>25.09</v>
      </c>
      <c r="AE6" s="318">
        <f t="shared" ref="AE6:AE35" si="23">$G6*$B$28</f>
        <v>25.26</v>
      </c>
      <c r="AF6" s="228">
        <f t="shared" ref="AF6:AF35" si="24">$G6*$B$29</f>
        <v>25.43</v>
      </c>
      <c r="AG6" s="229">
        <f t="shared" ref="AG6:AG35" si="25">$G6*$B$30</f>
        <v>25.6</v>
      </c>
      <c r="AH6" s="228">
        <f t="shared" ref="AH6:AH35" si="26">$G6*$B$31</f>
        <v>25.77</v>
      </c>
      <c r="AI6" s="229">
        <f t="shared" ref="AI6:AI35" si="27">$G6*$B$32</f>
        <v>25.94</v>
      </c>
      <c r="AJ6" s="228">
        <f t="shared" ref="AJ6:AJ35" si="28">$G6*$B$33</f>
        <v>26.11</v>
      </c>
      <c r="AK6" s="229">
        <f t="shared" ref="AK6:AK35" si="29">$G6*$B$34</f>
        <v>26.28</v>
      </c>
      <c r="AL6" s="228">
        <f t="shared" ref="AL6:AL35" si="30">$G6*$B$35</f>
        <v>26.45</v>
      </c>
      <c r="AM6" s="229">
        <f t="shared" ref="AM6:AM35" si="31">$G6*$B$36</f>
        <v>26.61</v>
      </c>
      <c r="AN6" s="317">
        <f t="shared" ref="AN6:AN35" si="32">$G6*$B$37</f>
        <v>26.78</v>
      </c>
      <c r="AO6" s="318">
        <f t="shared" ref="AO6:AO35" si="33">$G6*$B$38</f>
        <v>26.95</v>
      </c>
      <c r="AP6" s="232">
        <f t="shared" ref="AP6:AP35" si="34">$G6*$B$39</f>
        <v>27.12</v>
      </c>
      <c r="AQ6" s="229">
        <f t="shared" ref="AQ6:AQ35" si="35">$G6*$B$40</f>
        <v>27.29</v>
      </c>
      <c r="AR6" s="228">
        <f t="shared" ref="AR6:AR35" si="36">$G6*$B$41</f>
        <v>27.46</v>
      </c>
      <c r="AS6" s="229">
        <f t="shared" ref="AS6:AS35" si="37">$G6*$B$42</f>
        <v>27.63</v>
      </c>
      <c r="AT6" s="232">
        <f t="shared" ref="AT6:AT35" si="38">$G6*$B$43</f>
        <v>27.8</v>
      </c>
      <c r="AU6" s="229">
        <f t="shared" ref="AU6:AU35" si="39">$G6*$B$44</f>
        <v>27.97</v>
      </c>
      <c r="AV6" s="228">
        <f t="shared" ref="AV6:AV35" si="40">$G6*$B$45</f>
        <v>28.14</v>
      </c>
      <c r="AW6" s="229">
        <f t="shared" ref="AW6:AW35" si="41">$G6*$B$46</f>
        <v>28.31</v>
      </c>
      <c r="AX6" s="317">
        <f t="shared" ref="AX6:AX35" si="42">$G6*$B$47</f>
        <v>28.48</v>
      </c>
      <c r="AY6" s="318">
        <f t="shared" ref="AY6:AY35" si="43">$G6*$B$48</f>
        <v>28.65</v>
      </c>
      <c r="AZ6" s="228">
        <f t="shared" ref="AZ6:AZ35" si="44">$G6*$B$49</f>
        <v>28.82</v>
      </c>
      <c r="BA6" s="229">
        <f t="shared" ref="BA6:BA35" si="45">$G6*$B$50</f>
        <v>28.99</v>
      </c>
      <c r="BB6" s="232">
        <f t="shared" ref="BB6:BB35" si="46">$G6*$B$51</f>
        <v>29.16</v>
      </c>
      <c r="BC6" s="229">
        <f t="shared" ref="BC6:BC35" si="47">$G6*$B$52</f>
        <v>29.33</v>
      </c>
      <c r="BD6" s="228">
        <f t="shared" ref="BD6:BD35" si="48">$G6*$B$53</f>
        <v>29.5</v>
      </c>
      <c r="BE6" s="319"/>
      <c r="BG6" s="226">
        <v>100000</v>
      </c>
      <c r="BH6" s="353" t="s">
        <v>92</v>
      </c>
    </row>
    <row r="7" spans="1:256" ht="15" x14ac:dyDescent="0.25">
      <c r="A7" s="214">
        <v>19</v>
      </c>
      <c r="B7" s="215">
        <f t="shared" ref="B7:B58" si="49">B6+C7</f>
        <v>1.024</v>
      </c>
      <c r="C7" s="202">
        <v>8.0000000000000002E-3</v>
      </c>
      <c r="D7" s="203"/>
      <c r="E7" s="354"/>
      <c r="F7" s="280">
        <v>200000</v>
      </c>
      <c r="G7" s="237">
        <f>(197.7424*POWER(F7,-0.194))</f>
        <v>18.52</v>
      </c>
      <c r="H7" s="238">
        <f t="shared" si="0"/>
        <v>18.670000000000002</v>
      </c>
      <c r="I7" s="239">
        <f t="shared" si="1"/>
        <v>18.82</v>
      </c>
      <c r="J7" s="320">
        <f t="shared" si="2"/>
        <v>18.96</v>
      </c>
      <c r="K7" s="321">
        <f t="shared" si="3"/>
        <v>19.11</v>
      </c>
      <c r="L7" s="238">
        <f t="shared" si="4"/>
        <v>19.260000000000002</v>
      </c>
      <c r="M7" s="239">
        <f t="shared" si="5"/>
        <v>18.96</v>
      </c>
      <c r="N7" s="238">
        <f t="shared" si="6"/>
        <v>19.559999999999999</v>
      </c>
      <c r="O7" s="239">
        <f t="shared" si="7"/>
        <v>19.86</v>
      </c>
      <c r="P7" s="238">
        <f t="shared" si="8"/>
        <v>19.850000000000001</v>
      </c>
      <c r="Q7" s="239">
        <f t="shared" si="9"/>
        <v>20</v>
      </c>
      <c r="R7" s="238">
        <f t="shared" si="10"/>
        <v>20.149999999999999</v>
      </c>
      <c r="S7" s="239">
        <f t="shared" si="11"/>
        <v>20.3</v>
      </c>
      <c r="T7" s="320">
        <f t="shared" si="12"/>
        <v>20.45</v>
      </c>
      <c r="U7" s="321">
        <f t="shared" si="13"/>
        <v>20.59</v>
      </c>
      <c r="V7" s="238">
        <f t="shared" si="14"/>
        <v>20.74</v>
      </c>
      <c r="W7" s="239">
        <f t="shared" si="15"/>
        <v>20.89</v>
      </c>
      <c r="X7" s="242">
        <f t="shared" si="16"/>
        <v>21.04</v>
      </c>
      <c r="Y7" s="239">
        <f t="shared" si="17"/>
        <v>21.19</v>
      </c>
      <c r="Z7" s="238">
        <f t="shared" si="18"/>
        <v>21.34</v>
      </c>
      <c r="AA7" s="239">
        <f t="shared" si="19"/>
        <v>21.48</v>
      </c>
      <c r="AB7" s="238">
        <f t="shared" si="20"/>
        <v>21.63</v>
      </c>
      <c r="AC7" s="239">
        <f t="shared" si="21"/>
        <v>21.78</v>
      </c>
      <c r="AD7" s="320">
        <f t="shared" si="22"/>
        <v>21.93</v>
      </c>
      <c r="AE7" s="321">
        <f t="shared" si="23"/>
        <v>22.08</v>
      </c>
      <c r="AF7" s="238">
        <f t="shared" si="24"/>
        <v>22.22</v>
      </c>
      <c r="AG7" s="239">
        <f t="shared" si="25"/>
        <v>22.37</v>
      </c>
      <c r="AH7" s="238">
        <f t="shared" si="26"/>
        <v>22.52</v>
      </c>
      <c r="AI7" s="239">
        <f t="shared" si="27"/>
        <v>22.67</v>
      </c>
      <c r="AJ7" s="238">
        <f t="shared" si="28"/>
        <v>22.82</v>
      </c>
      <c r="AK7" s="239">
        <f t="shared" si="29"/>
        <v>22.96</v>
      </c>
      <c r="AL7" s="238">
        <f t="shared" si="30"/>
        <v>23.11</v>
      </c>
      <c r="AM7" s="239">
        <f t="shared" si="31"/>
        <v>23.26</v>
      </c>
      <c r="AN7" s="320">
        <f t="shared" si="32"/>
        <v>23.41</v>
      </c>
      <c r="AO7" s="321">
        <f t="shared" si="33"/>
        <v>23.56</v>
      </c>
      <c r="AP7" s="242">
        <f t="shared" si="34"/>
        <v>23.71</v>
      </c>
      <c r="AQ7" s="239">
        <f t="shared" si="35"/>
        <v>23.85</v>
      </c>
      <c r="AR7" s="238">
        <f t="shared" si="36"/>
        <v>24</v>
      </c>
      <c r="AS7" s="239">
        <f t="shared" si="37"/>
        <v>24.15</v>
      </c>
      <c r="AT7" s="242">
        <f t="shared" si="38"/>
        <v>24.3</v>
      </c>
      <c r="AU7" s="239">
        <f t="shared" si="39"/>
        <v>24.45</v>
      </c>
      <c r="AV7" s="238">
        <f t="shared" si="40"/>
        <v>24.59</v>
      </c>
      <c r="AW7" s="239">
        <f t="shared" si="41"/>
        <v>24.74</v>
      </c>
      <c r="AX7" s="320">
        <f t="shared" si="42"/>
        <v>24.89</v>
      </c>
      <c r="AY7" s="321">
        <f t="shared" si="43"/>
        <v>25.04</v>
      </c>
      <c r="AZ7" s="238">
        <f t="shared" si="44"/>
        <v>25.19</v>
      </c>
      <c r="BA7" s="239">
        <f t="shared" si="45"/>
        <v>25.34</v>
      </c>
      <c r="BB7" s="242">
        <f t="shared" si="46"/>
        <v>25.48</v>
      </c>
      <c r="BC7" s="239">
        <f t="shared" si="47"/>
        <v>25.63</v>
      </c>
      <c r="BD7" s="238">
        <f t="shared" si="48"/>
        <v>25.78</v>
      </c>
      <c r="BE7" s="263"/>
      <c r="BG7" s="236">
        <v>200000</v>
      </c>
      <c r="BH7" s="354"/>
    </row>
    <row r="8" spans="1:256" ht="15" x14ac:dyDescent="0.25">
      <c r="A8" s="200">
        <v>20</v>
      </c>
      <c r="B8" s="201">
        <f t="shared" si="49"/>
        <v>1.032</v>
      </c>
      <c r="C8" s="202">
        <v>8.0000000000000002E-3</v>
      </c>
      <c r="D8" s="203"/>
      <c r="E8" s="354"/>
      <c r="F8" s="322">
        <v>300000</v>
      </c>
      <c r="G8" s="237">
        <f t="shared" ref="G8:G35" si="50">(197.7424*POWER(F8,-0.194))</f>
        <v>17.12</v>
      </c>
      <c r="H8" s="238">
        <f t="shared" si="0"/>
        <v>17.260000000000002</v>
      </c>
      <c r="I8" s="239">
        <f t="shared" si="1"/>
        <v>17.399999999999999</v>
      </c>
      <c r="J8" s="320">
        <f t="shared" si="2"/>
        <v>17.53</v>
      </c>
      <c r="K8" s="321">
        <f t="shared" si="3"/>
        <v>17.670000000000002</v>
      </c>
      <c r="L8" s="238">
        <f t="shared" si="4"/>
        <v>17.8</v>
      </c>
      <c r="M8" s="239">
        <f t="shared" si="5"/>
        <v>17.53</v>
      </c>
      <c r="N8" s="238">
        <f t="shared" si="6"/>
        <v>18.079999999999998</v>
      </c>
      <c r="O8" s="239">
        <f t="shared" si="7"/>
        <v>18.36</v>
      </c>
      <c r="P8" s="238">
        <f t="shared" si="8"/>
        <v>18.350000000000001</v>
      </c>
      <c r="Q8" s="239">
        <f t="shared" si="9"/>
        <v>18.489999999999998</v>
      </c>
      <c r="R8" s="238">
        <f t="shared" si="10"/>
        <v>18.63</v>
      </c>
      <c r="S8" s="239">
        <f t="shared" si="11"/>
        <v>18.760000000000002</v>
      </c>
      <c r="T8" s="320">
        <f t="shared" si="12"/>
        <v>18.899999999999999</v>
      </c>
      <c r="U8" s="321">
        <f t="shared" si="13"/>
        <v>19.04</v>
      </c>
      <c r="V8" s="238">
        <f t="shared" si="14"/>
        <v>19.170000000000002</v>
      </c>
      <c r="W8" s="239">
        <f t="shared" si="15"/>
        <v>19.309999999999999</v>
      </c>
      <c r="X8" s="242">
        <f t="shared" si="16"/>
        <v>19.45</v>
      </c>
      <c r="Y8" s="239">
        <f t="shared" si="17"/>
        <v>19.59</v>
      </c>
      <c r="Z8" s="238">
        <f t="shared" si="18"/>
        <v>19.72</v>
      </c>
      <c r="AA8" s="239">
        <f t="shared" si="19"/>
        <v>19.86</v>
      </c>
      <c r="AB8" s="238">
        <f t="shared" si="20"/>
        <v>20</v>
      </c>
      <c r="AC8" s="239">
        <f t="shared" si="21"/>
        <v>20.13</v>
      </c>
      <c r="AD8" s="320">
        <f t="shared" si="22"/>
        <v>20.27</v>
      </c>
      <c r="AE8" s="321">
        <f t="shared" si="23"/>
        <v>20.41</v>
      </c>
      <c r="AF8" s="238">
        <f t="shared" si="24"/>
        <v>20.54</v>
      </c>
      <c r="AG8" s="239">
        <f t="shared" si="25"/>
        <v>20.68</v>
      </c>
      <c r="AH8" s="238">
        <f t="shared" si="26"/>
        <v>20.82</v>
      </c>
      <c r="AI8" s="239">
        <f t="shared" si="27"/>
        <v>20.95</v>
      </c>
      <c r="AJ8" s="238">
        <f t="shared" si="28"/>
        <v>21.09</v>
      </c>
      <c r="AK8" s="239">
        <f t="shared" si="29"/>
        <v>21.23</v>
      </c>
      <c r="AL8" s="238">
        <f t="shared" si="30"/>
        <v>21.37</v>
      </c>
      <c r="AM8" s="239">
        <f t="shared" si="31"/>
        <v>21.5</v>
      </c>
      <c r="AN8" s="320">
        <f t="shared" si="32"/>
        <v>21.64</v>
      </c>
      <c r="AO8" s="321">
        <f t="shared" si="33"/>
        <v>21.78</v>
      </c>
      <c r="AP8" s="242">
        <f t="shared" si="34"/>
        <v>21.91</v>
      </c>
      <c r="AQ8" s="239">
        <f t="shared" si="35"/>
        <v>22.05</v>
      </c>
      <c r="AR8" s="238">
        <f t="shared" si="36"/>
        <v>22.19</v>
      </c>
      <c r="AS8" s="239">
        <f t="shared" si="37"/>
        <v>22.32</v>
      </c>
      <c r="AT8" s="242">
        <f t="shared" si="38"/>
        <v>22.46</v>
      </c>
      <c r="AU8" s="239">
        <f t="shared" si="39"/>
        <v>22.6</v>
      </c>
      <c r="AV8" s="238">
        <f t="shared" si="40"/>
        <v>22.74</v>
      </c>
      <c r="AW8" s="239">
        <f t="shared" si="41"/>
        <v>22.87</v>
      </c>
      <c r="AX8" s="320">
        <f t="shared" si="42"/>
        <v>23.01</v>
      </c>
      <c r="AY8" s="321">
        <f t="shared" si="43"/>
        <v>23.15</v>
      </c>
      <c r="AZ8" s="238">
        <f t="shared" si="44"/>
        <v>23.28</v>
      </c>
      <c r="BA8" s="239">
        <f t="shared" si="45"/>
        <v>23.42</v>
      </c>
      <c r="BB8" s="242">
        <f t="shared" si="46"/>
        <v>23.56</v>
      </c>
      <c r="BC8" s="239">
        <f t="shared" si="47"/>
        <v>23.69</v>
      </c>
      <c r="BD8" s="238">
        <f t="shared" si="48"/>
        <v>23.83</v>
      </c>
      <c r="BE8" s="263"/>
      <c r="BG8" s="245">
        <v>300000</v>
      </c>
      <c r="BH8" s="354"/>
    </row>
    <row r="9" spans="1:256" ht="15" x14ac:dyDescent="0.25">
      <c r="A9" s="214">
        <v>21</v>
      </c>
      <c r="B9" s="215">
        <f t="shared" si="49"/>
        <v>1.04</v>
      </c>
      <c r="C9" s="202">
        <v>8.0000000000000002E-3</v>
      </c>
      <c r="D9" s="203"/>
      <c r="E9" s="354"/>
      <c r="F9" s="280">
        <v>400000</v>
      </c>
      <c r="G9" s="237">
        <f t="shared" si="50"/>
        <v>16.190000000000001</v>
      </c>
      <c r="H9" s="238">
        <f t="shared" si="0"/>
        <v>16.32</v>
      </c>
      <c r="I9" s="239">
        <f t="shared" si="1"/>
        <v>16.45</v>
      </c>
      <c r="J9" s="320">
        <f t="shared" si="2"/>
        <v>16.579999999999998</v>
      </c>
      <c r="K9" s="321">
        <f t="shared" si="3"/>
        <v>16.71</v>
      </c>
      <c r="L9" s="238">
        <f t="shared" si="4"/>
        <v>16.84</v>
      </c>
      <c r="M9" s="239">
        <f t="shared" si="5"/>
        <v>16.579999999999998</v>
      </c>
      <c r="N9" s="238">
        <f t="shared" si="6"/>
        <v>17.100000000000001</v>
      </c>
      <c r="O9" s="239">
        <f t="shared" si="7"/>
        <v>17.36</v>
      </c>
      <c r="P9" s="238">
        <f t="shared" si="8"/>
        <v>17.36</v>
      </c>
      <c r="Q9" s="239">
        <f t="shared" si="9"/>
        <v>17.489999999999998</v>
      </c>
      <c r="R9" s="238">
        <f t="shared" si="10"/>
        <v>17.61</v>
      </c>
      <c r="S9" s="239">
        <f t="shared" si="11"/>
        <v>17.739999999999998</v>
      </c>
      <c r="T9" s="320">
        <f t="shared" si="12"/>
        <v>17.87</v>
      </c>
      <c r="U9" s="321">
        <f t="shared" si="13"/>
        <v>18</v>
      </c>
      <c r="V9" s="238">
        <f t="shared" si="14"/>
        <v>18.13</v>
      </c>
      <c r="W9" s="239">
        <f t="shared" si="15"/>
        <v>18.260000000000002</v>
      </c>
      <c r="X9" s="242">
        <f t="shared" si="16"/>
        <v>18.39</v>
      </c>
      <c r="Y9" s="239">
        <f t="shared" si="17"/>
        <v>18.52</v>
      </c>
      <c r="Z9" s="238">
        <f t="shared" si="18"/>
        <v>18.649999999999999</v>
      </c>
      <c r="AA9" s="239">
        <f t="shared" si="19"/>
        <v>18.78</v>
      </c>
      <c r="AB9" s="238">
        <f t="shared" si="20"/>
        <v>18.91</v>
      </c>
      <c r="AC9" s="239">
        <f t="shared" si="21"/>
        <v>19.04</v>
      </c>
      <c r="AD9" s="320">
        <f t="shared" si="22"/>
        <v>19.170000000000002</v>
      </c>
      <c r="AE9" s="321">
        <f t="shared" si="23"/>
        <v>19.3</v>
      </c>
      <c r="AF9" s="238">
        <f t="shared" si="24"/>
        <v>19.43</v>
      </c>
      <c r="AG9" s="239">
        <f t="shared" si="25"/>
        <v>19.559999999999999</v>
      </c>
      <c r="AH9" s="238">
        <f t="shared" si="26"/>
        <v>19.690000000000001</v>
      </c>
      <c r="AI9" s="239">
        <f t="shared" si="27"/>
        <v>19.82</v>
      </c>
      <c r="AJ9" s="238">
        <f t="shared" si="28"/>
        <v>19.95</v>
      </c>
      <c r="AK9" s="239">
        <f t="shared" si="29"/>
        <v>20.079999999999998</v>
      </c>
      <c r="AL9" s="238">
        <f t="shared" si="30"/>
        <v>20.21</v>
      </c>
      <c r="AM9" s="239">
        <f t="shared" si="31"/>
        <v>20.329999999999998</v>
      </c>
      <c r="AN9" s="320">
        <f t="shared" si="32"/>
        <v>20.46</v>
      </c>
      <c r="AO9" s="321">
        <f t="shared" si="33"/>
        <v>20.59</v>
      </c>
      <c r="AP9" s="242">
        <f t="shared" si="34"/>
        <v>20.72</v>
      </c>
      <c r="AQ9" s="239">
        <f t="shared" si="35"/>
        <v>20.85</v>
      </c>
      <c r="AR9" s="238">
        <f t="shared" si="36"/>
        <v>20.98</v>
      </c>
      <c r="AS9" s="239">
        <f t="shared" si="37"/>
        <v>21.11</v>
      </c>
      <c r="AT9" s="242">
        <f t="shared" si="38"/>
        <v>21.24</v>
      </c>
      <c r="AU9" s="239">
        <f t="shared" si="39"/>
        <v>21.37</v>
      </c>
      <c r="AV9" s="238">
        <f t="shared" si="40"/>
        <v>21.5</v>
      </c>
      <c r="AW9" s="239">
        <f t="shared" si="41"/>
        <v>21.63</v>
      </c>
      <c r="AX9" s="320">
        <f t="shared" si="42"/>
        <v>21.76</v>
      </c>
      <c r="AY9" s="321">
        <f t="shared" si="43"/>
        <v>21.89</v>
      </c>
      <c r="AZ9" s="238">
        <f t="shared" si="44"/>
        <v>22.02</v>
      </c>
      <c r="BA9" s="239">
        <f t="shared" si="45"/>
        <v>22.15</v>
      </c>
      <c r="BB9" s="242">
        <f t="shared" si="46"/>
        <v>22.28</v>
      </c>
      <c r="BC9" s="239">
        <f t="shared" si="47"/>
        <v>22.41</v>
      </c>
      <c r="BD9" s="238">
        <f t="shared" si="48"/>
        <v>22.54</v>
      </c>
      <c r="BE9" s="263"/>
      <c r="BG9" s="236">
        <v>400000</v>
      </c>
      <c r="BH9" s="354"/>
    </row>
    <row r="10" spans="1:256" ht="15" x14ac:dyDescent="0.25">
      <c r="A10" s="200">
        <v>22</v>
      </c>
      <c r="B10" s="201">
        <f t="shared" si="49"/>
        <v>1.048</v>
      </c>
      <c r="C10" s="202">
        <v>8.0000000000000002E-3</v>
      </c>
      <c r="D10" s="203"/>
      <c r="E10" s="354"/>
      <c r="F10" s="322">
        <v>500000</v>
      </c>
      <c r="G10" s="237">
        <f t="shared" si="50"/>
        <v>15.51</v>
      </c>
      <c r="H10" s="238">
        <f t="shared" si="0"/>
        <v>15.63</v>
      </c>
      <c r="I10" s="239">
        <f t="shared" si="1"/>
        <v>15.76</v>
      </c>
      <c r="J10" s="320">
        <f t="shared" si="2"/>
        <v>15.88</v>
      </c>
      <c r="K10" s="321">
        <f t="shared" si="3"/>
        <v>16.010000000000002</v>
      </c>
      <c r="L10" s="238">
        <f t="shared" si="4"/>
        <v>16.13</v>
      </c>
      <c r="M10" s="239">
        <f t="shared" si="5"/>
        <v>15.88</v>
      </c>
      <c r="N10" s="238">
        <f t="shared" si="6"/>
        <v>16.38</v>
      </c>
      <c r="O10" s="239">
        <f t="shared" si="7"/>
        <v>16.63</v>
      </c>
      <c r="P10" s="238">
        <f t="shared" si="8"/>
        <v>16.63</v>
      </c>
      <c r="Q10" s="239">
        <f t="shared" si="9"/>
        <v>16.75</v>
      </c>
      <c r="R10" s="238">
        <f t="shared" si="10"/>
        <v>16.87</v>
      </c>
      <c r="S10" s="239">
        <f t="shared" si="11"/>
        <v>17</v>
      </c>
      <c r="T10" s="320">
        <f t="shared" si="12"/>
        <v>17.12</v>
      </c>
      <c r="U10" s="321">
        <f t="shared" si="13"/>
        <v>17.25</v>
      </c>
      <c r="V10" s="238">
        <f t="shared" si="14"/>
        <v>17.37</v>
      </c>
      <c r="W10" s="239">
        <f t="shared" si="15"/>
        <v>17.5</v>
      </c>
      <c r="X10" s="242">
        <f t="shared" si="16"/>
        <v>17.62</v>
      </c>
      <c r="Y10" s="239">
        <f t="shared" si="17"/>
        <v>17.739999999999998</v>
      </c>
      <c r="Z10" s="238">
        <f t="shared" si="18"/>
        <v>17.87</v>
      </c>
      <c r="AA10" s="239">
        <f t="shared" si="19"/>
        <v>17.989999999999998</v>
      </c>
      <c r="AB10" s="238">
        <f t="shared" si="20"/>
        <v>18.12</v>
      </c>
      <c r="AC10" s="239">
        <f t="shared" si="21"/>
        <v>18.239999999999998</v>
      </c>
      <c r="AD10" s="320">
        <f t="shared" si="22"/>
        <v>18.36</v>
      </c>
      <c r="AE10" s="321">
        <f t="shared" si="23"/>
        <v>18.489999999999998</v>
      </c>
      <c r="AF10" s="238">
        <f t="shared" si="24"/>
        <v>18.61</v>
      </c>
      <c r="AG10" s="239">
        <f t="shared" si="25"/>
        <v>18.739999999999998</v>
      </c>
      <c r="AH10" s="238">
        <f t="shared" si="26"/>
        <v>18.86</v>
      </c>
      <c r="AI10" s="239">
        <f t="shared" si="27"/>
        <v>18.98</v>
      </c>
      <c r="AJ10" s="238">
        <f t="shared" si="28"/>
        <v>19.11</v>
      </c>
      <c r="AK10" s="239">
        <f t="shared" si="29"/>
        <v>19.23</v>
      </c>
      <c r="AL10" s="238">
        <f t="shared" si="30"/>
        <v>19.36</v>
      </c>
      <c r="AM10" s="239">
        <f t="shared" si="31"/>
        <v>19.48</v>
      </c>
      <c r="AN10" s="320">
        <f t="shared" si="32"/>
        <v>19.600000000000001</v>
      </c>
      <c r="AO10" s="321">
        <f t="shared" si="33"/>
        <v>19.73</v>
      </c>
      <c r="AP10" s="242">
        <f t="shared" si="34"/>
        <v>19.850000000000001</v>
      </c>
      <c r="AQ10" s="239">
        <f t="shared" si="35"/>
        <v>19.98</v>
      </c>
      <c r="AR10" s="238">
        <f t="shared" si="36"/>
        <v>20.100000000000001</v>
      </c>
      <c r="AS10" s="239">
        <f t="shared" si="37"/>
        <v>20.23</v>
      </c>
      <c r="AT10" s="242">
        <f t="shared" si="38"/>
        <v>20.350000000000001</v>
      </c>
      <c r="AU10" s="239">
        <f t="shared" si="39"/>
        <v>20.47</v>
      </c>
      <c r="AV10" s="238">
        <f t="shared" si="40"/>
        <v>20.6</v>
      </c>
      <c r="AW10" s="239">
        <f t="shared" si="41"/>
        <v>20.72</v>
      </c>
      <c r="AX10" s="320">
        <f t="shared" si="42"/>
        <v>20.85</v>
      </c>
      <c r="AY10" s="321">
        <f t="shared" si="43"/>
        <v>20.97</v>
      </c>
      <c r="AZ10" s="238">
        <f t="shared" si="44"/>
        <v>21.09</v>
      </c>
      <c r="BA10" s="239">
        <f t="shared" si="45"/>
        <v>21.22</v>
      </c>
      <c r="BB10" s="242">
        <f t="shared" si="46"/>
        <v>21.34</v>
      </c>
      <c r="BC10" s="239">
        <f t="shared" si="47"/>
        <v>21.47</v>
      </c>
      <c r="BD10" s="238">
        <f t="shared" si="48"/>
        <v>21.59</v>
      </c>
      <c r="BE10" s="263"/>
      <c r="BG10" s="245">
        <v>500000</v>
      </c>
      <c r="BH10" s="354"/>
    </row>
    <row r="11" spans="1:256" ht="15" x14ac:dyDescent="0.25">
      <c r="A11" s="214">
        <v>23</v>
      </c>
      <c r="B11" s="215">
        <f t="shared" si="49"/>
        <v>1.056</v>
      </c>
      <c r="C11" s="202">
        <v>8.0000000000000002E-3</v>
      </c>
      <c r="D11" s="203"/>
      <c r="E11" s="354"/>
      <c r="F11" s="280">
        <v>600000</v>
      </c>
      <c r="G11" s="237">
        <f t="shared" si="50"/>
        <v>14.97</v>
      </c>
      <c r="H11" s="238">
        <f t="shared" si="0"/>
        <v>15.09</v>
      </c>
      <c r="I11" s="239">
        <f t="shared" si="1"/>
        <v>15.21</v>
      </c>
      <c r="J11" s="320">
        <f t="shared" si="2"/>
        <v>15.33</v>
      </c>
      <c r="K11" s="321">
        <f t="shared" si="3"/>
        <v>15.45</v>
      </c>
      <c r="L11" s="238">
        <f t="shared" si="4"/>
        <v>15.57</v>
      </c>
      <c r="M11" s="239">
        <f t="shared" si="5"/>
        <v>15.33</v>
      </c>
      <c r="N11" s="238">
        <f t="shared" si="6"/>
        <v>15.81</v>
      </c>
      <c r="O11" s="239">
        <f t="shared" si="7"/>
        <v>16.059999999999999</v>
      </c>
      <c r="P11" s="238">
        <f t="shared" si="8"/>
        <v>16.05</v>
      </c>
      <c r="Q11" s="239">
        <f t="shared" si="9"/>
        <v>16.170000000000002</v>
      </c>
      <c r="R11" s="238">
        <f t="shared" si="10"/>
        <v>16.29</v>
      </c>
      <c r="S11" s="239">
        <f t="shared" si="11"/>
        <v>16.41</v>
      </c>
      <c r="T11" s="320">
        <f t="shared" si="12"/>
        <v>16.53</v>
      </c>
      <c r="U11" s="321">
        <f t="shared" si="13"/>
        <v>16.649999999999999</v>
      </c>
      <c r="V11" s="238">
        <f t="shared" si="14"/>
        <v>16.77</v>
      </c>
      <c r="W11" s="239">
        <f t="shared" si="15"/>
        <v>16.89</v>
      </c>
      <c r="X11" s="242">
        <f t="shared" si="16"/>
        <v>17.010000000000002</v>
      </c>
      <c r="Y11" s="239">
        <f t="shared" si="17"/>
        <v>17.13</v>
      </c>
      <c r="Z11" s="238">
        <f t="shared" si="18"/>
        <v>17.25</v>
      </c>
      <c r="AA11" s="239">
        <f t="shared" si="19"/>
        <v>17.37</v>
      </c>
      <c r="AB11" s="238">
        <f t="shared" si="20"/>
        <v>17.48</v>
      </c>
      <c r="AC11" s="239">
        <f t="shared" si="21"/>
        <v>17.600000000000001</v>
      </c>
      <c r="AD11" s="320">
        <f t="shared" si="22"/>
        <v>17.72</v>
      </c>
      <c r="AE11" s="321">
        <f t="shared" si="23"/>
        <v>17.84</v>
      </c>
      <c r="AF11" s="238">
        <f t="shared" si="24"/>
        <v>17.96</v>
      </c>
      <c r="AG11" s="239">
        <f t="shared" si="25"/>
        <v>18.079999999999998</v>
      </c>
      <c r="AH11" s="238">
        <f t="shared" si="26"/>
        <v>18.2</v>
      </c>
      <c r="AI11" s="239">
        <f t="shared" si="27"/>
        <v>18.32</v>
      </c>
      <c r="AJ11" s="238">
        <f t="shared" si="28"/>
        <v>18.440000000000001</v>
      </c>
      <c r="AK11" s="239">
        <f t="shared" si="29"/>
        <v>18.559999999999999</v>
      </c>
      <c r="AL11" s="238">
        <f t="shared" si="30"/>
        <v>18.68</v>
      </c>
      <c r="AM11" s="239">
        <f t="shared" si="31"/>
        <v>18.8</v>
      </c>
      <c r="AN11" s="320">
        <f t="shared" si="32"/>
        <v>18.920000000000002</v>
      </c>
      <c r="AO11" s="321">
        <f t="shared" si="33"/>
        <v>19.04</v>
      </c>
      <c r="AP11" s="242">
        <f t="shared" si="34"/>
        <v>19.16</v>
      </c>
      <c r="AQ11" s="239">
        <f t="shared" si="35"/>
        <v>19.28</v>
      </c>
      <c r="AR11" s="238">
        <f t="shared" si="36"/>
        <v>19.399999999999999</v>
      </c>
      <c r="AS11" s="239">
        <f t="shared" si="37"/>
        <v>19.52</v>
      </c>
      <c r="AT11" s="242">
        <f t="shared" si="38"/>
        <v>19.64</v>
      </c>
      <c r="AU11" s="239">
        <f t="shared" si="39"/>
        <v>19.760000000000002</v>
      </c>
      <c r="AV11" s="238">
        <f t="shared" si="40"/>
        <v>19.88</v>
      </c>
      <c r="AW11" s="239">
        <f t="shared" si="41"/>
        <v>20</v>
      </c>
      <c r="AX11" s="320">
        <f t="shared" si="42"/>
        <v>20.12</v>
      </c>
      <c r="AY11" s="321">
        <f t="shared" si="43"/>
        <v>20.239999999999998</v>
      </c>
      <c r="AZ11" s="238">
        <f t="shared" si="44"/>
        <v>20.36</v>
      </c>
      <c r="BA11" s="239">
        <f t="shared" si="45"/>
        <v>20.48</v>
      </c>
      <c r="BB11" s="242">
        <f t="shared" si="46"/>
        <v>20.6</v>
      </c>
      <c r="BC11" s="239">
        <f t="shared" si="47"/>
        <v>20.72</v>
      </c>
      <c r="BD11" s="238">
        <f t="shared" si="48"/>
        <v>20.84</v>
      </c>
      <c r="BE11" s="263"/>
      <c r="BG11" s="236">
        <v>600000</v>
      </c>
      <c r="BH11" s="354"/>
    </row>
    <row r="12" spans="1:256" ht="15" x14ac:dyDescent="0.25">
      <c r="A12" s="200">
        <v>24</v>
      </c>
      <c r="B12" s="201">
        <f t="shared" si="49"/>
        <v>1.0640000000000001</v>
      </c>
      <c r="C12" s="202">
        <v>8.0000000000000002E-3</v>
      </c>
      <c r="D12" s="203"/>
      <c r="E12" s="354"/>
      <c r="F12" s="322">
        <v>700000</v>
      </c>
      <c r="G12" s="237">
        <f t="shared" si="50"/>
        <v>14.53</v>
      </c>
      <c r="H12" s="238">
        <f t="shared" si="0"/>
        <v>14.65</v>
      </c>
      <c r="I12" s="239">
        <f t="shared" si="1"/>
        <v>14.77</v>
      </c>
      <c r="J12" s="320">
        <f t="shared" si="2"/>
        <v>14.88</v>
      </c>
      <c r="K12" s="321">
        <f t="shared" si="3"/>
        <v>14.99</v>
      </c>
      <c r="L12" s="238">
        <f t="shared" si="4"/>
        <v>15.11</v>
      </c>
      <c r="M12" s="239">
        <f t="shared" si="5"/>
        <v>14.88</v>
      </c>
      <c r="N12" s="238">
        <f t="shared" si="6"/>
        <v>15.34</v>
      </c>
      <c r="O12" s="239">
        <f t="shared" si="7"/>
        <v>15.59</v>
      </c>
      <c r="P12" s="238">
        <f t="shared" si="8"/>
        <v>15.58</v>
      </c>
      <c r="Q12" s="239">
        <f t="shared" si="9"/>
        <v>15.69</v>
      </c>
      <c r="R12" s="238">
        <f t="shared" si="10"/>
        <v>15.81</v>
      </c>
      <c r="S12" s="239">
        <f t="shared" si="11"/>
        <v>15.92</v>
      </c>
      <c r="T12" s="320">
        <f t="shared" si="12"/>
        <v>16.04</v>
      </c>
      <c r="U12" s="321">
        <f t="shared" si="13"/>
        <v>16.16</v>
      </c>
      <c r="V12" s="238">
        <f t="shared" si="14"/>
        <v>16.27</v>
      </c>
      <c r="W12" s="239">
        <f t="shared" si="15"/>
        <v>16.39</v>
      </c>
      <c r="X12" s="242">
        <f t="shared" si="16"/>
        <v>16.510000000000002</v>
      </c>
      <c r="Y12" s="239">
        <f t="shared" si="17"/>
        <v>16.62</v>
      </c>
      <c r="Z12" s="238">
        <f t="shared" si="18"/>
        <v>16.739999999999998</v>
      </c>
      <c r="AA12" s="239">
        <f t="shared" si="19"/>
        <v>16.850000000000001</v>
      </c>
      <c r="AB12" s="238">
        <f t="shared" si="20"/>
        <v>16.97</v>
      </c>
      <c r="AC12" s="239">
        <f t="shared" si="21"/>
        <v>17.09</v>
      </c>
      <c r="AD12" s="320">
        <f t="shared" si="22"/>
        <v>17.2</v>
      </c>
      <c r="AE12" s="321">
        <f t="shared" si="23"/>
        <v>17.32</v>
      </c>
      <c r="AF12" s="238">
        <f t="shared" si="24"/>
        <v>17.440000000000001</v>
      </c>
      <c r="AG12" s="239">
        <f t="shared" si="25"/>
        <v>17.55</v>
      </c>
      <c r="AH12" s="238">
        <f t="shared" si="26"/>
        <v>17.670000000000002</v>
      </c>
      <c r="AI12" s="239">
        <f t="shared" si="27"/>
        <v>17.78</v>
      </c>
      <c r="AJ12" s="238">
        <f t="shared" si="28"/>
        <v>17.899999999999999</v>
      </c>
      <c r="AK12" s="239">
        <f t="shared" si="29"/>
        <v>18.02</v>
      </c>
      <c r="AL12" s="238">
        <f t="shared" si="30"/>
        <v>18.13</v>
      </c>
      <c r="AM12" s="239">
        <f t="shared" si="31"/>
        <v>18.25</v>
      </c>
      <c r="AN12" s="320">
        <f t="shared" si="32"/>
        <v>18.37</v>
      </c>
      <c r="AO12" s="321">
        <f t="shared" si="33"/>
        <v>18.48</v>
      </c>
      <c r="AP12" s="242">
        <f t="shared" si="34"/>
        <v>18.600000000000001</v>
      </c>
      <c r="AQ12" s="239">
        <f t="shared" si="35"/>
        <v>18.71</v>
      </c>
      <c r="AR12" s="238">
        <f t="shared" si="36"/>
        <v>18.829999999999998</v>
      </c>
      <c r="AS12" s="239">
        <f t="shared" si="37"/>
        <v>18.95</v>
      </c>
      <c r="AT12" s="242">
        <f t="shared" si="38"/>
        <v>19.059999999999999</v>
      </c>
      <c r="AU12" s="239">
        <f t="shared" si="39"/>
        <v>19.18</v>
      </c>
      <c r="AV12" s="238">
        <f t="shared" si="40"/>
        <v>19.3</v>
      </c>
      <c r="AW12" s="239">
        <f t="shared" si="41"/>
        <v>19.41</v>
      </c>
      <c r="AX12" s="320">
        <f t="shared" si="42"/>
        <v>19.53</v>
      </c>
      <c r="AY12" s="321">
        <f t="shared" si="43"/>
        <v>19.64</v>
      </c>
      <c r="AZ12" s="238">
        <f t="shared" si="44"/>
        <v>19.760000000000002</v>
      </c>
      <c r="BA12" s="239">
        <f t="shared" si="45"/>
        <v>19.88</v>
      </c>
      <c r="BB12" s="242">
        <f t="shared" si="46"/>
        <v>19.989999999999998</v>
      </c>
      <c r="BC12" s="239">
        <f t="shared" si="47"/>
        <v>20.11</v>
      </c>
      <c r="BD12" s="238">
        <f t="shared" si="48"/>
        <v>20.23</v>
      </c>
      <c r="BE12" s="263"/>
      <c r="BG12" s="245">
        <v>700000</v>
      </c>
      <c r="BH12" s="354"/>
    </row>
    <row r="13" spans="1:256" ht="15" x14ac:dyDescent="0.25">
      <c r="A13" s="214">
        <v>25</v>
      </c>
      <c r="B13" s="215">
        <f t="shared" si="49"/>
        <v>1.0720000000000001</v>
      </c>
      <c r="C13" s="202">
        <v>8.0000000000000002E-3</v>
      </c>
      <c r="D13" s="203"/>
      <c r="E13" s="354"/>
      <c r="F13" s="280">
        <v>800000</v>
      </c>
      <c r="G13" s="237">
        <f t="shared" si="50"/>
        <v>14.15</v>
      </c>
      <c r="H13" s="238">
        <f t="shared" si="0"/>
        <v>14.26</v>
      </c>
      <c r="I13" s="239">
        <f t="shared" si="1"/>
        <v>14.37</v>
      </c>
      <c r="J13" s="320">
        <f t="shared" si="2"/>
        <v>14.49</v>
      </c>
      <c r="K13" s="321">
        <f t="shared" si="3"/>
        <v>14.6</v>
      </c>
      <c r="L13" s="238">
        <f t="shared" si="4"/>
        <v>14.72</v>
      </c>
      <c r="M13" s="239">
        <f t="shared" si="5"/>
        <v>14.49</v>
      </c>
      <c r="N13" s="238">
        <f t="shared" si="6"/>
        <v>14.94</v>
      </c>
      <c r="O13" s="239">
        <f t="shared" si="7"/>
        <v>15.17</v>
      </c>
      <c r="P13" s="238">
        <f t="shared" si="8"/>
        <v>15.17</v>
      </c>
      <c r="Q13" s="239">
        <f t="shared" si="9"/>
        <v>15.28</v>
      </c>
      <c r="R13" s="238">
        <f t="shared" si="10"/>
        <v>15.4</v>
      </c>
      <c r="S13" s="239">
        <f t="shared" si="11"/>
        <v>15.51</v>
      </c>
      <c r="T13" s="320">
        <f t="shared" si="12"/>
        <v>15.62</v>
      </c>
      <c r="U13" s="321">
        <f t="shared" si="13"/>
        <v>15.73</v>
      </c>
      <c r="V13" s="238">
        <f t="shared" si="14"/>
        <v>15.85</v>
      </c>
      <c r="W13" s="239">
        <f t="shared" si="15"/>
        <v>15.96</v>
      </c>
      <c r="X13" s="242">
        <f t="shared" si="16"/>
        <v>16.07</v>
      </c>
      <c r="Y13" s="239">
        <f t="shared" si="17"/>
        <v>16.190000000000001</v>
      </c>
      <c r="Z13" s="238">
        <f t="shared" si="18"/>
        <v>16.3</v>
      </c>
      <c r="AA13" s="239">
        <f t="shared" si="19"/>
        <v>16.41</v>
      </c>
      <c r="AB13" s="238">
        <f t="shared" si="20"/>
        <v>16.53</v>
      </c>
      <c r="AC13" s="239">
        <f t="shared" si="21"/>
        <v>16.64</v>
      </c>
      <c r="AD13" s="320">
        <f t="shared" si="22"/>
        <v>16.75</v>
      </c>
      <c r="AE13" s="321">
        <f t="shared" si="23"/>
        <v>16.87</v>
      </c>
      <c r="AF13" s="238">
        <f t="shared" si="24"/>
        <v>16.98</v>
      </c>
      <c r="AG13" s="239">
        <f t="shared" si="25"/>
        <v>17.09</v>
      </c>
      <c r="AH13" s="238">
        <f t="shared" si="26"/>
        <v>17.21</v>
      </c>
      <c r="AI13" s="239">
        <f t="shared" si="27"/>
        <v>17.32</v>
      </c>
      <c r="AJ13" s="238">
        <f t="shared" si="28"/>
        <v>17.43</v>
      </c>
      <c r="AK13" s="239">
        <f t="shared" si="29"/>
        <v>17.55</v>
      </c>
      <c r="AL13" s="238">
        <f t="shared" si="30"/>
        <v>17.66</v>
      </c>
      <c r="AM13" s="239">
        <f t="shared" si="31"/>
        <v>17.77</v>
      </c>
      <c r="AN13" s="320">
        <f t="shared" si="32"/>
        <v>17.89</v>
      </c>
      <c r="AO13" s="321">
        <f t="shared" si="33"/>
        <v>18</v>
      </c>
      <c r="AP13" s="242">
        <f t="shared" si="34"/>
        <v>18.11</v>
      </c>
      <c r="AQ13" s="239">
        <f t="shared" si="35"/>
        <v>18.23</v>
      </c>
      <c r="AR13" s="238">
        <f t="shared" si="36"/>
        <v>18.34</v>
      </c>
      <c r="AS13" s="239">
        <f t="shared" si="37"/>
        <v>18.45</v>
      </c>
      <c r="AT13" s="242">
        <f t="shared" si="38"/>
        <v>18.559999999999999</v>
      </c>
      <c r="AU13" s="239">
        <f t="shared" si="39"/>
        <v>18.68</v>
      </c>
      <c r="AV13" s="238">
        <f t="shared" si="40"/>
        <v>18.79</v>
      </c>
      <c r="AW13" s="239">
        <f t="shared" si="41"/>
        <v>18.899999999999999</v>
      </c>
      <c r="AX13" s="320">
        <f t="shared" si="42"/>
        <v>19.02</v>
      </c>
      <c r="AY13" s="321">
        <f t="shared" si="43"/>
        <v>19.13</v>
      </c>
      <c r="AZ13" s="238">
        <f t="shared" si="44"/>
        <v>19.239999999999998</v>
      </c>
      <c r="BA13" s="239">
        <f t="shared" si="45"/>
        <v>19.36</v>
      </c>
      <c r="BB13" s="242">
        <f t="shared" si="46"/>
        <v>19.47</v>
      </c>
      <c r="BC13" s="239">
        <f t="shared" si="47"/>
        <v>19.579999999999998</v>
      </c>
      <c r="BD13" s="238">
        <f t="shared" si="48"/>
        <v>19.7</v>
      </c>
      <c r="BE13" s="263"/>
      <c r="BG13" s="236">
        <v>800000</v>
      </c>
      <c r="BH13" s="354"/>
    </row>
    <row r="14" spans="1:256" ht="15.75" thickBot="1" x14ac:dyDescent="0.3">
      <c r="A14" s="200">
        <v>26</v>
      </c>
      <c r="B14" s="201">
        <f t="shared" si="49"/>
        <v>1.08</v>
      </c>
      <c r="C14" s="202">
        <v>8.0000000000000002E-3</v>
      </c>
      <c r="D14" s="203"/>
      <c r="E14" s="354"/>
      <c r="F14" s="323">
        <v>900000</v>
      </c>
      <c r="G14" s="247">
        <f t="shared" si="50"/>
        <v>13.83</v>
      </c>
      <c r="H14" s="248">
        <f t="shared" si="0"/>
        <v>13.94</v>
      </c>
      <c r="I14" s="249">
        <f t="shared" si="1"/>
        <v>14.05</v>
      </c>
      <c r="J14" s="324">
        <f t="shared" si="2"/>
        <v>14.16</v>
      </c>
      <c r="K14" s="325">
        <f t="shared" si="3"/>
        <v>14.27</v>
      </c>
      <c r="L14" s="248">
        <f t="shared" si="4"/>
        <v>14.38</v>
      </c>
      <c r="M14" s="249">
        <f t="shared" si="5"/>
        <v>14.16</v>
      </c>
      <c r="N14" s="248">
        <f t="shared" si="6"/>
        <v>14.6</v>
      </c>
      <c r="O14" s="249">
        <f t="shared" si="7"/>
        <v>14.83</v>
      </c>
      <c r="P14" s="248">
        <f t="shared" si="8"/>
        <v>14.83</v>
      </c>
      <c r="Q14" s="249">
        <f t="shared" si="9"/>
        <v>14.94</v>
      </c>
      <c r="R14" s="248">
        <f t="shared" si="10"/>
        <v>15.05</v>
      </c>
      <c r="S14" s="249">
        <f t="shared" si="11"/>
        <v>15.16</v>
      </c>
      <c r="T14" s="324">
        <f t="shared" si="12"/>
        <v>15.27</v>
      </c>
      <c r="U14" s="325">
        <f t="shared" si="13"/>
        <v>15.38</v>
      </c>
      <c r="V14" s="248">
        <f t="shared" si="14"/>
        <v>15.49</v>
      </c>
      <c r="W14" s="249">
        <f t="shared" si="15"/>
        <v>15.6</v>
      </c>
      <c r="X14" s="252">
        <f t="shared" si="16"/>
        <v>15.71</v>
      </c>
      <c r="Y14" s="249">
        <f t="shared" si="17"/>
        <v>15.82</v>
      </c>
      <c r="Z14" s="248">
        <f t="shared" si="18"/>
        <v>15.93</v>
      </c>
      <c r="AA14" s="249">
        <f t="shared" si="19"/>
        <v>16.04</v>
      </c>
      <c r="AB14" s="248">
        <f t="shared" si="20"/>
        <v>16.149999999999999</v>
      </c>
      <c r="AC14" s="249">
        <f t="shared" si="21"/>
        <v>16.260000000000002</v>
      </c>
      <c r="AD14" s="324">
        <f t="shared" si="22"/>
        <v>16.37</v>
      </c>
      <c r="AE14" s="325">
        <f t="shared" si="23"/>
        <v>16.489999999999998</v>
      </c>
      <c r="AF14" s="248">
        <f t="shared" si="24"/>
        <v>16.600000000000001</v>
      </c>
      <c r="AG14" s="249">
        <f t="shared" si="25"/>
        <v>16.71</v>
      </c>
      <c r="AH14" s="248">
        <f t="shared" si="26"/>
        <v>16.82</v>
      </c>
      <c r="AI14" s="249">
        <f t="shared" si="27"/>
        <v>16.93</v>
      </c>
      <c r="AJ14" s="248">
        <f t="shared" si="28"/>
        <v>17.04</v>
      </c>
      <c r="AK14" s="249">
        <f t="shared" si="29"/>
        <v>17.149999999999999</v>
      </c>
      <c r="AL14" s="248">
        <f t="shared" si="30"/>
        <v>17.260000000000002</v>
      </c>
      <c r="AM14" s="249">
        <f t="shared" si="31"/>
        <v>17.37</v>
      </c>
      <c r="AN14" s="324">
        <f t="shared" si="32"/>
        <v>17.48</v>
      </c>
      <c r="AO14" s="325">
        <f t="shared" si="33"/>
        <v>17.59</v>
      </c>
      <c r="AP14" s="252">
        <f t="shared" si="34"/>
        <v>17.7</v>
      </c>
      <c r="AQ14" s="249">
        <f t="shared" si="35"/>
        <v>17.809999999999999</v>
      </c>
      <c r="AR14" s="248">
        <f t="shared" si="36"/>
        <v>17.920000000000002</v>
      </c>
      <c r="AS14" s="249">
        <f t="shared" si="37"/>
        <v>18.03</v>
      </c>
      <c r="AT14" s="252">
        <f t="shared" si="38"/>
        <v>18.14</v>
      </c>
      <c r="AU14" s="249">
        <f t="shared" si="39"/>
        <v>18.260000000000002</v>
      </c>
      <c r="AV14" s="248">
        <f t="shared" si="40"/>
        <v>18.37</v>
      </c>
      <c r="AW14" s="249">
        <f t="shared" si="41"/>
        <v>18.48</v>
      </c>
      <c r="AX14" s="324">
        <f t="shared" si="42"/>
        <v>18.59</v>
      </c>
      <c r="AY14" s="325">
        <f t="shared" si="43"/>
        <v>18.7</v>
      </c>
      <c r="AZ14" s="248">
        <f t="shared" si="44"/>
        <v>18.809999999999999</v>
      </c>
      <c r="BA14" s="249">
        <f t="shared" si="45"/>
        <v>18.920000000000002</v>
      </c>
      <c r="BB14" s="252">
        <f t="shared" si="46"/>
        <v>19.03</v>
      </c>
      <c r="BC14" s="249">
        <f t="shared" si="47"/>
        <v>19.14</v>
      </c>
      <c r="BD14" s="248">
        <f t="shared" si="48"/>
        <v>19.25</v>
      </c>
      <c r="BE14" s="264"/>
      <c r="BG14" s="303">
        <v>900000</v>
      </c>
      <c r="BH14" s="354"/>
    </row>
    <row r="15" spans="1:256" ht="15" x14ac:dyDescent="0.25">
      <c r="A15" s="214">
        <v>27</v>
      </c>
      <c r="B15" s="215">
        <f t="shared" si="49"/>
        <v>1.0880000000000001</v>
      </c>
      <c r="C15" s="202">
        <v>8.0000000000000002E-3</v>
      </c>
      <c r="D15" s="203"/>
      <c r="E15" s="354"/>
      <c r="F15" s="226">
        <v>1000000</v>
      </c>
      <c r="G15" s="227">
        <f t="shared" si="50"/>
        <v>13.56</v>
      </c>
      <c r="H15" s="228">
        <f t="shared" si="0"/>
        <v>13.67</v>
      </c>
      <c r="I15" s="229">
        <f t="shared" si="1"/>
        <v>13.78</v>
      </c>
      <c r="J15" s="317">
        <f t="shared" si="2"/>
        <v>13.89</v>
      </c>
      <c r="K15" s="318">
        <f t="shared" si="3"/>
        <v>13.99</v>
      </c>
      <c r="L15" s="228">
        <f t="shared" si="4"/>
        <v>14.1</v>
      </c>
      <c r="M15" s="229">
        <f t="shared" si="5"/>
        <v>13.89</v>
      </c>
      <c r="N15" s="228">
        <f t="shared" si="6"/>
        <v>14.32</v>
      </c>
      <c r="O15" s="229">
        <f t="shared" si="7"/>
        <v>14.54</v>
      </c>
      <c r="P15" s="228">
        <f t="shared" si="8"/>
        <v>14.54</v>
      </c>
      <c r="Q15" s="229">
        <f t="shared" si="9"/>
        <v>14.64</v>
      </c>
      <c r="R15" s="228">
        <f t="shared" si="10"/>
        <v>14.75</v>
      </c>
      <c r="S15" s="229">
        <f t="shared" si="11"/>
        <v>14.86</v>
      </c>
      <c r="T15" s="317">
        <f t="shared" si="12"/>
        <v>14.97</v>
      </c>
      <c r="U15" s="318">
        <f t="shared" si="13"/>
        <v>15.08</v>
      </c>
      <c r="V15" s="228">
        <f t="shared" si="14"/>
        <v>15.19</v>
      </c>
      <c r="W15" s="229">
        <f t="shared" si="15"/>
        <v>15.3</v>
      </c>
      <c r="X15" s="232">
        <f t="shared" si="16"/>
        <v>15.4</v>
      </c>
      <c r="Y15" s="229">
        <f t="shared" si="17"/>
        <v>15.51</v>
      </c>
      <c r="Z15" s="228">
        <f t="shared" si="18"/>
        <v>15.62</v>
      </c>
      <c r="AA15" s="229">
        <f t="shared" si="19"/>
        <v>15.73</v>
      </c>
      <c r="AB15" s="228">
        <f t="shared" si="20"/>
        <v>15.84</v>
      </c>
      <c r="AC15" s="229">
        <f t="shared" si="21"/>
        <v>15.95</v>
      </c>
      <c r="AD15" s="317">
        <f t="shared" si="22"/>
        <v>16.059999999999999</v>
      </c>
      <c r="AE15" s="318">
        <f t="shared" si="23"/>
        <v>16.16</v>
      </c>
      <c r="AF15" s="228">
        <f t="shared" si="24"/>
        <v>16.27</v>
      </c>
      <c r="AG15" s="229">
        <f t="shared" si="25"/>
        <v>16.38</v>
      </c>
      <c r="AH15" s="228">
        <f t="shared" si="26"/>
        <v>16.489999999999998</v>
      </c>
      <c r="AI15" s="229">
        <f t="shared" si="27"/>
        <v>16.600000000000001</v>
      </c>
      <c r="AJ15" s="228">
        <f t="shared" si="28"/>
        <v>16.71</v>
      </c>
      <c r="AK15" s="229">
        <f t="shared" si="29"/>
        <v>16.809999999999999</v>
      </c>
      <c r="AL15" s="228">
        <f t="shared" si="30"/>
        <v>16.920000000000002</v>
      </c>
      <c r="AM15" s="229">
        <f t="shared" si="31"/>
        <v>17.03</v>
      </c>
      <c r="AN15" s="317">
        <f t="shared" si="32"/>
        <v>17.14</v>
      </c>
      <c r="AO15" s="318">
        <f t="shared" si="33"/>
        <v>17.25</v>
      </c>
      <c r="AP15" s="232">
        <f t="shared" si="34"/>
        <v>17.36</v>
      </c>
      <c r="AQ15" s="229">
        <f t="shared" si="35"/>
        <v>17.47</v>
      </c>
      <c r="AR15" s="228">
        <f t="shared" si="36"/>
        <v>17.57</v>
      </c>
      <c r="AS15" s="229">
        <f t="shared" si="37"/>
        <v>17.68</v>
      </c>
      <c r="AT15" s="232">
        <f t="shared" si="38"/>
        <v>17.79</v>
      </c>
      <c r="AU15" s="229">
        <f t="shared" si="39"/>
        <v>17.899999999999999</v>
      </c>
      <c r="AV15" s="228">
        <f t="shared" si="40"/>
        <v>18.010000000000002</v>
      </c>
      <c r="AW15" s="229">
        <f t="shared" si="41"/>
        <v>18.12</v>
      </c>
      <c r="AX15" s="317">
        <f t="shared" si="42"/>
        <v>18.22</v>
      </c>
      <c r="AY15" s="318">
        <f t="shared" si="43"/>
        <v>18.329999999999998</v>
      </c>
      <c r="AZ15" s="228">
        <f t="shared" si="44"/>
        <v>18.440000000000001</v>
      </c>
      <c r="BA15" s="229">
        <f t="shared" si="45"/>
        <v>18.55</v>
      </c>
      <c r="BB15" s="232">
        <f t="shared" si="46"/>
        <v>18.66</v>
      </c>
      <c r="BC15" s="229">
        <f t="shared" si="47"/>
        <v>18.77</v>
      </c>
      <c r="BD15" s="228">
        <f t="shared" si="48"/>
        <v>18.88</v>
      </c>
      <c r="BE15" s="265"/>
      <c r="BG15" s="226">
        <v>1000000</v>
      </c>
      <c r="BH15" s="354"/>
    </row>
    <row r="16" spans="1:256" ht="15" x14ac:dyDescent="0.25">
      <c r="A16" s="200">
        <v>28</v>
      </c>
      <c r="B16" s="201">
        <f t="shared" si="49"/>
        <v>1.0960000000000001</v>
      </c>
      <c r="C16" s="202">
        <v>8.0000000000000002E-3</v>
      </c>
      <c r="D16" s="203"/>
      <c r="E16" s="354"/>
      <c r="F16" s="322">
        <v>1100000</v>
      </c>
      <c r="G16" s="237">
        <f t="shared" si="50"/>
        <v>13.31</v>
      </c>
      <c r="H16" s="238">
        <f t="shared" si="0"/>
        <v>13.42</v>
      </c>
      <c r="I16" s="239">
        <f t="shared" si="1"/>
        <v>13.53</v>
      </c>
      <c r="J16" s="320">
        <f t="shared" si="2"/>
        <v>13.63</v>
      </c>
      <c r="K16" s="321">
        <f t="shared" si="3"/>
        <v>13.74</v>
      </c>
      <c r="L16" s="238">
        <f t="shared" si="4"/>
        <v>13.84</v>
      </c>
      <c r="M16" s="239">
        <f t="shared" si="5"/>
        <v>13.63</v>
      </c>
      <c r="N16" s="238">
        <f t="shared" si="6"/>
        <v>14.06</v>
      </c>
      <c r="O16" s="239">
        <f t="shared" si="7"/>
        <v>14.28</v>
      </c>
      <c r="P16" s="238">
        <f t="shared" si="8"/>
        <v>14.27</v>
      </c>
      <c r="Q16" s="239">
        <f t="shared" si="9"/>
        <v>14.37</v>
      </c>
      <c r="R16" s="238">
        <f t="shared" si="10"/>
        <v>14.48</v>
      </c>
      <c r="S16" s="239">
        <f t="shared" si="11"/>
        <v>14.59</v>
      </c>
      <c r="T16" s="320">
        <f t="shared" si="12"/>
        <v>14.69</v>
      </c>
      <c r="U16" s="321">
        <f t="shared" si="13"/>
        <v>14.8</v>
      </c>
      <c r="V16" s="238">
        <f t="shared" si="14"/>
        <v>14.91</v>
      </c>
      <c r="W16" s="239">
        <f t="shared" si="15"/>
        <v>15.01</v>
      </c>
      <c r="X16" s="242">
        <f t="shared" si="16"/>
        <v>15.12</v>
      </c>
      <c r="Y16" s="239">
        <f t="shared" si="17"/>
        <v>15.23</v>
      </c>
      <c r="Z16" s="238">
        <f t="shared" si="18"/>
        <v>15.33</v>
      </c>
      <c r="AA16" s="239">
        <f t="shared" si="19"/>
        <v>15.44</v>
      </c>
      <c r="AB16" s="238">
        <f t="shared" si="20"/>
        <v>15.55</v>
      </c>
      <c r="AC16" s="239">
        <f t="shared" si="21"/>
        <v>15.65</v>
      </c>
      <c r="AD16" s="320">
        <f t="shared" si="22"/>
        <v>15.76</v>
      </c>
      <c r="AE16" s="321">
        <f t="shared" si="23"/>
        <v>15.87</v>
      </c>
      <c r="AF16" s="238">
        <f t="shared" si="24"/>
        <v>15.97</v>
      </c>
      <c r="AG16" s="239">
        <f t="shared" si="25"/>
        <v>16.079999999999998</v>
      </c>
      <c r="AH16" s="238">
        <f t="shared" si="26"/>
        <v>16.18</v>
      </c>
      <c r="AI16" s="239">
        <f t="shared" si="27"/>
        <v>16.29</v>
      </c>
      <c r="AJ16" s="238">
        <f t="shared" si="28"/>
        <v>16.399999999999999</v>
      </c>
      <c r="AK16" s="239">
        <f t="shared" si="29"/>
        <v>16.5</v>
      </c>
      <c r="AL16" s="238">
        <f t="shared" si="30"/>
        <v>16.61</v>
      </c>
      <c r="AM16" s="239">
        <f t="shared" si="31"/>
        <v>16.72</v>
      </c>
      <c r="AN16" s="320">
        <f t="shared" si="32"/>
        <v>16.82</v>
      </c>
      <c r="AO16" s="321">
        <f t="shared" si="33"/>
        <v>16.93</v>
      </c>
      <c r="AP16" s="242">
        <f t="shared" si="34"/>
        <v>17.04</v>
      </c>
      <c r="AQ16" s="239">
        <f t="shared" si="35"/>
        <v>17.14</v>
      </c>
      <c r="AR16" s="238">
        <f t="shared" si="36"/>
        <v>17.25</v>
      </c>
      <c r="AS16" s="239">
        <f t="shared" si="37"/>
        <v>17.36</v>
      </c>
      <c r="AT16" s="242">
        <f t="shared" si="38"/>
        <v>17.46</v>
      </c>
      <c r="AU16" s="239">
        <f t="shared" si="39"/>
        <v>17.57</v>
      </c>
      <c r="AV16" s="238">
        <f t="shared" si="40"/>
        <v>17.68</v>
      </c>
      <c r="AW16" s="239">
        <f t="shared" si="41"/>
        <v>17.78</v>
      </c>
      <c r="AX16" s="320">
        <f t="shared" si="42"/>
        <v>17.89</v>
      </c>
      <c r="AY16" s="321">
        <f t="shared" si="43"/>
        <v>18</v>
      </c>
      <c r="AZ16" s="238">
        <f t="shared" si="44"/>
        <v>18.100000000000001</v>
      </c>
      <c r="BA16" s="239">
        <f t="shared" si="45"/>
        <v>18.21</v>
      </c>
      <c r="BB16" s="242">
        <f t="shared" si="46"/>
        <v>18.309999999999999</v>
      </c>
      <c r="BC16" s="239">
        <f t="shared" si="47"/>
        <v>18.420000000000002</v>
      </c>
      <c r="BD16" s="238">
        <f t="shared" si="48"/>
        <v>18.53</v>
      </c>
      <c r="BE16" s="263"/>
      <c r="BG16" s="245">
        <v>1100000</v>
      </c>
      <c r="BH16" s="354"/>
    </row>
    <row r="17" spans="1:256" ht="15" x14ac:dyDescent="0.25">
      <c r="A17" s="214">
        <v>29</v>
      </c>
      <c r="B17" s="215">
        <f t="shared" si="49"/>
        <v>1.1040000000000001</v>
      </c>
      <c r="C17" s="202">
        <v>8.0000000000000002E-3</v>
      </c>
      <c r="D17" s="203"/>
      <c r="E17" s="354"/>
      <c r="F17" s="280">
        <v>1200000</v>
      </c>
      <c r="G17" s="237">
        <f t="shared" si="50"/>
        <v>13.08</v>
      </c>
      <c r="H17" s="238">
        <f t="shared" si="0"/>
        <v>13.18</v>
      </c>
      <c r="I17" s="239">
        <f t="shared" si="1"/>
        <v>13.29</v>
      </c>
      <c r="J17" s="320">
        <f t="shared" si="2"/>
        <v>13.39</v>
      </c>
      <c r="K17" s="321">
        <f t="shared" si="3"/>
        <v>13.5</v>
      </c>
      <c r="L17" s="238">
        <f t="shared" si="4"/>
        <v>13.6</v>
      </c>
      <c r="M17" s="239">
        <f t="shared" si="5"/>
        <v>13.39</v>
      </c>
      <c r="N17" s="238">
        <f t="shared" si="6"/>
        <v>13.81</v>
      </c>
      <c r="O17" s="239">
        <f t="shared" si="7"/>
        <v>14.02</v>
      </c>
      <c r="P17" s="238">
        <f t="shared" si="8"/>
        <v>14.02</v>
      </c>
      <c r="Q17" s="239">
        <f t="shared" si="9"/>
        <v>14.13</v>
      </c>
      <c r="R17" s="238">
        <f t="shared" si="10"/>
        <v>14.23</v>
      </c>
      <c r="S17" s="239">
        <f t="shared" si="11"/>
        <v>14.34</v>
      </c>
      <c r="T17" s="320">
        <f t="shared" si="12"/>
        <v>14.44</v>
      </c>
      <c r="U17" s="321">
        <f t="shared" si="13"/>
        <v>14.54</v>
      </c>
      <c r="V17" s="238">
        <f t="shared" si="14"/>
        <v>14.65</v>
      </c>
      <c r="W17" s="239">
        <f t="shared" si="15"/>
        <v>14.75</v>
      </c>
      <c r="X17" s="242">
        <f t="shared" si="16"/>
        <v>14.86</v>
      </c>
      <c r="Y17" s="239">
        <f t="shared" si="17"/>
        <v>14.96</v>
      </c>
      <c r="Z17" s="238">
        <f t="shared" si="18"/>
        <v>15.07</v>
      </c>
      <c r="AA17" s="239">
        <f t="shared" si="19"/>
        <v>15.17</v>
      </c>
      <c r="AB17" s="238">
        <f t="shared" si="20"/>
        <v>15.28</v>
      </c>
      <c r="AC17" s="239">
        <f t="shared" si="21"/>
        <v>15.38</v>
      </c>
      <c r="AD17" s="320">
        <f t="shared" si="22"/>
        <v>15.49</v>
      </c>
      <c r="AE17" s="321">
        <f t="shared" si="23"/>
        <v>15.59</v>
      </c>
      <c r="AF17" s="238">
        <f t="shared" si="24"/>
        <v>15.7</v>
      </c>
      <c r="AG17" s="239">
        <f t="shared" si="25"/>
        <v>15.8</v>
      </c>
      <c r="AH17" s="238">
        <f t="shared" si="26"/>
        <v>15.91</v>
      </c>
      <c r="AI17" s="239">
        <f t="shared" si="27"/>
        <v>16.010000000000002</v>
      </c>
      <c r="AJ17" s="238">
        <f t="shared" si="28"/>
        <v>16.11</v>
      </c>
      <c r="AK17" s="239">
        <f t="shared" si="29"/>
        <v>16.22</v>
      </c>
      <c r="AL17" s="238">
        <f t="shared" si="30"/>
        <v>16.32</v>
      </c>
      <c r="AM17" s="239">
        <f t="shared" si="31"/>
        <v>16.43</v>
      </c>
      <c r="AN17" s="320">
        <f t="shared" si="32"/>
        <v>16.53</v>
      </c>
      <c r="AO17" s="321">
        <f t="shared" si="33"/>
        <v>16.64</v>
      </c>
      <c r="AP17" s="242">
        <f t="shared" si="34"/>
        <v>16.739999999999998</v>
      </c>
      <c r="AQ17" s="239">
        <f t="shared" si="35"/>
        <v>16.850000000000001</v>
      </c>
      <c r="AR17" s="238">
        <f t="shared" si="36"/>
        <v>16.95</v>
      </c>
      <c r="AS17" s="239">
        <f t="shared" si="37"/>
        <v>17.059999999999999</v>
      </c>
      <c r="AT17" s="242">
        <f t="shared" si="38"/>
        <v>17.16</v>
      </c>
      <c r="AU17" s="239">
        <f t="shared" si="39"/>
        <v>17.27</v>
      </c>
      <c r="AV17" s="238">
        <f t="shared" si="40"/>
        <v>17.37</v>
      </c>
      <c r="AW17" s="239">
        <f t="shared" si="41"/>
        <v>17.47</v>
      </c>
      <c r="AX17" s="320">
        <f t="shared" si="42"/>
        <v>17.579999999999998</v>
      </c>
      <c r="AY17" s="321">
        <f t="shared" si="43"/>
        <v>17.68</v>
      </c>
      <c r="AZ17" s="238">
        <f t="shared" si="44"/>
        <v>17.79</v>
      </c>
      <c r="BA17" s="239">
        <f t="shared" si="45"/>
        <v>17.89</v>
      </c>
      <c r="BB17" s="242">
        <f t="shared" si="46"/>
        <v>18</v>
      </c>
      <c r="BC17" s="239">
        <f t="shared" si="47"/>
        <v>18.100000000000001</v>
      </c>
      <c r="BD17" s="238">
        <f t="shared" si="48"/>
        <v>18.21</v>
      </c>
      <c r="BE17" s="263"/>
      <c r="BG17" s="236">
        <v>1200000</v>
      </c>
      <c r="BH17" s="354"/>
    </row>
    <row r="18" spans="1:256" ht="15" x14ac:dyDescent="0.25">
      <c r="A18" s="200">
        <v>30</v>
      </c>
      <c r="B18" s="201">
        <f t="shared" si="49"/>
        <v>1.1120000000000001</v>
      </c>
      <c r="C18" s="202">
        <v>8.0000000000000002E-3</v>
      </c>
      <c r="D18" s="203"/>
      <c r="E18" s="354"/>
      <c r="F18" s="322">
        <v>1300000</v>
      </c>
      <c r="G18" s="237">
        <f t="shared" si="50"/>
        <v>12.88</v>
      </c>
      <c r="H18" s="238">
        <f t="shared" si="0"/>
        <v>12.98</v>
      </c>
      <c r="I18" s="239">
        <f t="shared" si="1"/>
        <v>13.08</v>
      </c>
      <c r="J18" s="320">
        <f t="shared" si="2"/>
        <v>13.19</v>
      </c>
      <c r="K18" s="321">
        <f t="shared" si="3"/>
        <v>13.29</v>
      </c>
      <c r="L18" s="238">
        <f t="shared" si="4"/>
        <v>13.4</v>
      </c>
      <c r="M18" s="239">
        <f t="shared" si="5"/>
        <v>13.19</v>
      </c>
      <c r="N18" s="238">
        <f t="shared" si="6"/>
        <v>13.6</v>
      </c>
      <c r="O18" s="239">
        <f t="shared" si="7"/>
        <v>13.81</v>
      </c>
      <c r="P18" s="238">
        <f t="shared" si="8"/>
        <v>13.81</v>
      </c>
      <c r="Q18" s="239">
        <f t="shared" si="9"/>
        <v>13.91</v>
      </c>
      <c r="R18" s="238">
        <f t="shared" si="10"/>
        <v>14.01</v>
      </c>
      <c r="S18" s="239">
        <f t="shared" si="11"/>
        <v>14.12</v>
      </c>
      <c r="T18" s="320">
        <f t="shared" si="12"/>
        <v>14.22</v>
      </c>
      <c r="U18" s="321">
        <f t="shared" si="13"/>
        <v>14.32</v>
      </c>
      <c r="V18" s="238">
        <f t="shared" si="14"/>
        <v>14.43</v>
      </c>
      <c r="W18" s="239">
        <f t="shared" si="15"/>
        <v>14.53</v>
      </c>
      <c r="X18" s="242">
        <f t="shared" si="16"/>
        <v>14.63</v>
      </c>
      <c r="Y18" s="239">
        <f t="shared" si="17"/>
        <v>14.73</v>
      </c>
      <c r="Z18" s="238">
        <f t="shared" si="18"/>
        <v>14.84</v>
      </c>
      <c r="AA18" s="239">
        <f t="shared" si="19"/>
        <v>14.94</v>
      </c>
      <c r="AB18" s="238">
        <f t="shared" si="20"/>
        <v>15.04</v>
      </c>
      <c r="AC18" s="239">
        <f t="shared" si="21"/>
        <v>15.15</v>
      </c>
      <c r="AD18" s="320">
        <f t="shared" si="22"/>
        <v>15.25</v>
      </c>
      <c r="AE18" s="321">
        <f t="shared" si="23"/>
        <v>15.35</v>
      </c>
      <c r="AF18" s="238">
        <f t="shared" si="24"/>
        <v>15.46</v>
      </c>
      <c r="AG18" s="239">
        <f t="shared" si="25"/>
        <v>15.56</v>
      </c>
      <c r="AH18" s="238">
        <f t="shared" si="26"/>
        <v>15.66</v>
      </c>
      <c r="AI18" s="239">
        <f t="shared" si="27"/>
        <v>15.77</v>
      </c>
      <c r="AJ18" s="238">
        <f t="shared" si="28"/>
        <v>15.87</v>
      </c>
      <c r="AK18" s="239">
        <f t="shared" si="29"/>
        <v>15.97</v>
      </c>
      <c r="AL18" s="238">
        <f t="shared" si="30"/>
        <v>16.07</v>
      </c>
      <c r="AM18" s="239">
        <f t="shared" si="31"/>
        <v>16.18</v>
      </c>
      <c r="AN18" s="320">
        <f t="shared" si="32"/>
        <v>16.28</v>
      </c>
      <c r="AO18" s="321">
        <f t="shared" si="33"/>
        <v>16.38</v>
      </c>
      <c r="AP18" s="242">
        <f t="shared" si="34"/>
        <v>16.489999999999998</v>
      </c>
      <c r="AQ18" s="239">
        <f t="shared" si="35"/>
        <v>16.59</v>
      </c>
      <c r="AR18" s="238">
        <f t="shared" si="36"/>
        <v>16.690000000000001</v>
      </c>
      <c r="AS18" s="239">
        <f t="shared" si="37"/>
        <v>16.8</v>
      </c>
      <c r="AT18" s="242">
        <f t="shared" si="38"/>
        <v>16.899999999999999</v>
      </c>
      <c r="AU18" s="239">
        <f t="shared" si="39"/>
        <v>17</v>
      </c>
      <c r="AV18" s="238">
        <f t="shared" si="40"/>
        <v>17.100000000000001</v>
      </c>
      <c r="AW18" s="239">
        <f t="shared" si="41"/>
        <v>17.21</v>
      </c>
      <c r="AX18" s="320">
        <f t="shared" si="42"/>
        <v>17.309999999999999</v>
      </c>
      <c r="AY18" s="321">
        <f t="shared" si="43"/>
        <v>17.41</v>
      </c>
      <c r="AZ18" s="238">
        <f t="shared" si="44"/>
        <v>17.52</v>
      </c>
      <c r="BA18" s="239">
        <f t="shared" si="45"/>
        <v>17.62</v>
      </c>
      <c r="BB18" s="242">
        <f t="shared" si="46"/>
        <v>17.72</v>
      </c>
      <c r="BC18" s="239">
        <f t="shared" si="47"/>
        <v>17.829999999999998</v>
      </c>
      <c r="BD18" s="238">
        <f t="shared" si="48"/>
        <v>17.93</v>
      </c>
      <c r="BE18" s="263"/>
      <c r="BG18" s="245">
        <v>1300000</v>
      </c>
      <c r="BH18" s="354"/>
    </row>
    <row r="19" spans="1:256" ht="15" x14ac:dyDescent="0.25">
      <c r="A19" s="214">
        <v>31</v>
      </c>
      <c r="B19" s="215">
        <f t="shared" si="49"/>
        <v>1.1200000000000001</v>
      </c>
      <c r="C19" s="202">
        <v>8.0000000000000002E-3</v>
      </c>
      <c r="D19" s="203"/>
      <c r="E19" s="354"/>
      <c r="F19" s="280">
        <v>1400000</v>
      </c>
      <c r="G19" s="237">
        <f t="shared" si="50"/>
        <v>12.7</v>
      </c>
      <c r="H19" s="238">
        <f t="shared" si="0"/>
        <v>12.8</v>
      </c>
      <c r="I19" s="239">
        <f t="shared" si="1"/>
        <v>12.9</v>
      </c>
      <c r="J19" s="320">
        <f t="shared" si="2"/>
        <v>13</v>
      </c>
      <c r="K19" s="321">
        <f t="shared" si="3"/>
        <v>13.11</v>
      </c>
      <c r="L19" s="238">
        <f t="shared" si="4"/>
        <v>13.21</v>
      </c>
      <c r="M19" s="239">
        <f t="shared" si="5"/>
        <v>13</v>
      </c>
      <c r="N19" s="238">
        <f t="shared" si="6"/>
        <v>13.41</v>
      </c>
      <c r="O19" s="239">
        <f t="shared" si="7"/>
        <v>13.62</v>
      </c>
      <c r="P19" s="238">
        <f t="shared" si="8"/>
        <v>13.61</v>
      </c>
      <c r="Q19" s="239">
        <f t="shared" si="9"/>
        <v>13.72</v>
      </c>
      <c r="R19" s="238">
        <f t="shared" si="10"/>
        <v>13.82</v>
      </c>
      <c r="S19" s="239">
        <f t="shared" si="11"/>
        <v>13.92</v>
      </c>
      <c r="T19" s="320">
        <f t="shared" si="12"/>
        <v>14.02</v>
      </c>
      <c r="U19" s="321">
        <f t="shared" si="13"/>
        <v>14.12</v>
      </c>
      <c r="V19" s="238">
        <f t="shared" si="14"/>
        <v>14.22</v>
      </c>
      <c r="W19" s="239">
        <f t="shared" si="15"/>
        <v>14.33</v>
      </c>
      <c r="X19" s="242">
        <f t="shared" si="16"/>
        <v>14.43</v>
      </c>
      <c r="Y19" s="239">
        <f t="shared" si="17"/>
        <v>14.53</v>
      </c>
      <c r="Z19" s="238">
        <f t="shared" si="18"/>
        <v>14.63</v>
      </c>
      <c r="AA19" s="239">
        <f t="shared" si="19"/>
        <v>14.73</v>
      </c>
      <c r="AB19" s="238">
        <f t="shared" si="20"/>
        <v>14.83</v>
      </c>
      <c r="AC19" s="239">
        <f t="shared" si="21"/>
        <v>14.94</v>
      </c>
      <c r="AD19" s="320">
        <f t="shared" si="22"/>
        <v>15.04</v>
      </c>
      <c r="AE19" s="321">
        <f t="shared" si="23"/>
        <v>15.14</v>
      </c>
      <c r="AF19" s="238">
        <f t="shared" si="24"/>
        <v>15.24</v>
      </c>
      <c r="AG19" s="239">
        <f t="shared" si="25"/>
        <v>15.34</v>
      </c>
      <c r="AH19" s="238">
        <f t="shared" si="26"/>
        <v>15.44</v>
      </c>
      <c r="AI19" s="239">
        <f t="shared" si="27"/>
        <v>15.54</v>
      </c>
      <c r="AJ19" s="238">
        <f t="shared" si="28"/>
        <v>15.65</v>
      </c>
      <c r="AK19" s="239">
        <f t="shared" si="29"/>
        <v>15.75</v>
      </c>
      <c r="AL19" s="238">
        <f t="shared" si="30"/>
        <v>15.85</v>
      </c>
      <c r="AM19" s="239">
        <f t="shared" si="31"/>
        <v>15.95</v>
      </c>
      <c r="AN19" s="320">
        <f t="shared" si="32"/>
        <v>16.05</v>
      </c>
      <c r="AO19" s="321">
        <f t="shared" si="33"/>
        <v>16.149999999999999</v>
      </c>
      <c r="AP19" s="242">
        <f t="shared" si="34"/>
        <v>16.260000000000002</v>
      </c>
      <c r="AQ19" s="239">
        <f t="shared" si="35"/>
        <v>16.36</v>
      </c>
      <c r="AR19" s="238">
        <f t="shared" si="36"/>
        <v>16.46</v>
      </c>
      <c r="AS19" s="239">
        <f t="shared" si="37"/>
        <v>16.559999999999999</v>
      </c>
      <c r="AT19" s="242">
        <f t="shared" si="38"/>
        <v>16.66</v>
      </c>
      <c r="AU19" s="239">
        <f t="shared" si="39"/>
        <v>16.760000000000002</v>
      </c>
      <c r="AV19" s="238">
        <f t="shared" si="40"/>
        <v>16.87</v>
      </c>
      <c r="AW19" s="239">
        <f t="shared" si="41"/>
        <v>16.97</v>
      </c>
      <c r="AX19" s="320">
        <f t="shared" si="42"/>
        <v>17.07</v>
      </c>
      <c r="AY19" s="321">
        <f t="shared" si="43"/>
        <v>17.170000000000002</v>
      </c>
      <c r="AZ19" s="238">
        <f t="shared" si="44"/>
        <v>17.27</v>
      </c>
      <c r="BA19" s="239">
        <f t="shared" si="45"/>
        <v>17.37</v>
      </c>
      <c r="BB19" s="242">
        <f t="shared" si="46"/>
        <v>17.48</v>
      </c>
      <c r="BC19" s="239">
        <f t="shared" si="47"/>
        <v>17.579999999999998</v>
      </c>
      <c r="BD19" s="238">
        <f t="shared" si="48"/>
        <v>17.68</v>
      </c>
      <c r="BE19" s="263"/>
      <c r="BG19" s="236">
        <v>1400000</v>
      </c>
      <c r="BH19" s="354"/>
    </row>
    <row r="20" spans="1:256" ht="15" x14ac:dyDescent="0.25">
      <c r="A20" s="200">
        <v>32</v>
      </c>
      <c r="B20" s="201">
        <f t="shared" si="49"/>
        <v>1.1279999999999999</v>
      </c>
      <c r="C20" s="202">
        <v>8.0000000000000002E-3</v>
      </c>
      <c r="D20" s="203"/>
      <c r="E20" s="354"/>
      <c r="F20" s="322">
        <v>1500000</v>
      </c>
      <c r="G20" s="237">
        <f t="shared" si="50"/>
        <v>12.53</v>
      </c>
      <c r="H20" s="238">
        <f t="shared" si="0"/>
        <v>12.63</v>
      </c>
      <c r="I20" s="239">
        <f t="shared" si="1"/>
        <v>12.73</v>
      </c>
      <c r="J20" s="320">
        <f t="shared" si="2"/>
        <v>12.83</v>
      </c>
      <c r="K20" s="321">
        <f t="shared" si="3"/>
        <v>12.93</v>
      </c>
      <c r="L20" s="238">
        <f t="shared" si="4"/>
        <v>13.03</v>
      </c>
      <c r="M20" s="239">
        <f t="shared" si="5"/>
        <v>12.83</v>
      </c>
      <c r="N20" s="238">
        <f t="shared" si="6"/>
        <v>13.23</v>
      </c>
      <c r="O20" s="239">
        <f t="shared" si="7"/>
        <v>13.44</v>
      </c>
      <c r="P20" s="238">
        <f t="shared" si="8"/>
        <v>13.43</v>
      </c>
      <c r="Q20" s="239">
        <f t="shared" si="9"/>
        <v>13.53</v>
      </c>
      <c r="R20" s="238">
        <f t="shared" si="10"/>
        <v>13.63</v>
      </c>
      <c r="S20" s="239">
        <f t="shared" si="11"/>
        <v>13.73</v>
      </c>
      <c r="T20" s="320">
        <f t="shared" si="12"/>
        <v>13.83</v>
      </c>
      <c r="U20" s="321">
        <f t="shared" si="13"/>
        <v>13.93</v>
      </c>
      <c r="V20" s="238">
        <f t="shared" si="14"/>
        <v>14.03</v>
      </c>
      <c r="W20" s="239">
        <f t="shared" si="15"/>
        <v>14.13</v>
      </c>
      <c r="X20" s="242">
        <f t="shared" si="16"/>
        <v>14.23</v>
      </c>
      <c r="Y20" s="239">
        <f t="shared" si="17"/>
        <v>14.33</v>
      </c>
      <c r="Z20" s="238">
        <f t="shared" si="18"/>
        <v>14.43</v>
      </c>
      <c r="AA20" s="239">
        <f t="shared" si="19"/>
        <v>14.53</v>
      </c>
      <c r="AB20" s="238">
        <f t="shared" si="20"/>
        <v>14.64</v>
      </c>
      <c r="AC20" s="239">
        <f t="shared" si="21"/>
        <v>14.74</v>
      </c>
      <c r="AD20" s="320">
        <f t="shared" si="22"/>
        <v>14.84</v>
      </c>
      <c r="AE20" s="321">
        <f t="shared" si="23"/>
        <v>14.94</v>
      </c>
      <c r="AF20" s="238">
        <f t="shared" si="24"/>
        <v>15.04</v>
      </c>
      <c r="AG20" s="239">
        <f t="shared" si="25"/>
        <v>15.14</v>
      </c>
      <c r="AH20" s="238">
        <f t="shared" si="26"/>
        <v>15.24</v>
      </c>
      <c r="AI20" s="239">
        <f t="shared" si="27"/>
        <v>15.34</v>
      </c>
      <c r="AJ20" s="238">
        <f t="shared" si="28"/>
        <v>15.44</v>
      </c>
      <c r="AK20" s="239">
        <f t="shared" si="29"/>
        <v>15.54</v>
      </c>
      <c r="AL20" s="238">
        <f t="shared" si="30"/>
        <v>15.64</v>
      </c>
      <c r="AM20" s="239">
        <f t="shared" si="31"/>
        <v>15.74</v>
      </c>
      <c r="AN20" s="320">
        <f t="shared" si="32"/>
        <v>15.84</v>
      </c>
      <c r="AO20" s="321">
        <f t="shared" si="33"/>
        <v>15.94</v>
      </c>
      <c r="AP20" s="242">
        <f t="shared" si="34"/>
        <v>16.04</v>
      </c>
      <c r="AQ20" s="239">
        <f t="shared" si="35"/>
        <v>16.14</v>
      </c>
      <c r="AR20" s="238">
        <f t="shared" si="36"/>
        <v>16.239999999999998</v>
      </c>
      <c r="AS20" s="239">
        <f t="shared" si="37"/>
        <v>16.34</v>
      </c>
      <c r="AT20" s="242">
        <f t="shared" si="38"/>
        <v>16.440000000000001</v>
      </c>
      <c r="AU20" s="239">
        <f t="shared" si="39"/>
        <v>16.54</v>
      </c>
      <c r="AV20" s="238">
        <f t="shared" si="40"/>
        <v>16.64</v>
      </c>
      <c r="AW20" s="239">
        <f t="shared" si="41"/>
        <v>16.739999999999998</v>
      </c>
      <c r="AX20" s="320">
        <f t="shared" si="42"/>
        <v>16.84</v>
      </c>
      <c r="AY20" s="321">
        <f t="shared" si="43"/>
        <v>16.940000000000001</v>
      </c>
      <c r="AZ20" s="238">
        <f t="shared" si="44"/>
        <v>17.04</v>
      </c>
      <c r="BA20" s="239">
        <f t="shared" si="45"/>
        <v>17.14</v>
      </c>
      <c r="BB20" s="242">
        <f t="shared" si="46"/>
        <v>17.239999999999998</v>
      </c>
      <c r="BC20" s="239">
        <f t="shared" si="47"/>
        <v>17.34</v>
      </c>
      <c r="BD20" s="238">
        <f t="shared" si="48"/>
        <v>17.440000000000001</v>
      </c>
      <c r="BE20" s="263"/>
      <c r="BG20" s="245">
        <v>1500000</v>
      </c>
      <c r="BH20" s="354"/>
    </row>
    <row r="21" spans="1:256" ht="15" x14ac:dyDescent="0.25">
      <c r="A21" s="214">
        <v>33</v>
      </c>
      <c r="B21" s="215">
        <f t="shared" si="49"/>
        <v>1.1359999999999999</v>
      </c>
      <c r="C21" s="202">
        <v>8.0000000000000002E-3</v>
      </c>
      <c r="D21" s="203"/>
      <c r="E21" s="354"/>
      <c r="F21" s="280">
        <v>1600000</v>
      </c>
      <c r="G21" s="237">
        <f t="shared" si="50"/>
        <v>12.37</v>
      </c>
      <c r="H21" s="238">
        <f t="shared" si="0"/>
        <v>12.47</v>
      </c>
      <c r="I21" s="239">
        <f t="shared" si="1"/>
        <v>12.57</v>
      </c>
      <c r="J21" s="320">
        <f t="shared" si="2"/>
        <v>12.67</v>
      </c>
      <c r="K21" s="321">
        <f t="shared" si="3"/>
        <v>12.77</v>
      </c>
      <c r="L21" s="238">
        <f t="shared" si="4"/>
        <v>12.86</v>
      </c>
      <c r="M21" s="239">
        <f t="shared" si="5"/>
        <v>12.67</v>
      </c>
      <c r="N21" s="238">
        <f t="shared" si="6"/>
        <v>13.06</v>
      </c>
      <c r="O21" s="239">
        <f t="shared" si="7"/>
        <v>13.27</v>
      </c>
      <c r="P21" s="238">
        <f t="shared" si="8"/>
        <v>13.26</v>
      </c>
      <c r="Q21" s="239">
        <f t="shared" si="9"/>
        <v>13.36</v>
      </c>
      <c r="R21" s="238">
        <f t="shared" si="10"/>
        <v>13.46</v>
      </c>
      <c r="S21" s="239">
        <f t="shared" si="11"/>
        <v>13.56</v>
      </c>
      <c r="T21" s="320">
        <f t="shared" si="12"/>
        <v>13.66</v>
      </c>
      <c r="U21" s="321">
        <f t="shared" si="13"/>
        <v>13.76</v>
      </c>
      <c r="V21" s="238">
        <f t="shared" si="14"/>
        <v>13.85</v>
      </c>
      <c r="W21" s="239">
        <f t="shared" si="15"/>
        <v>13.95</v>
      </c>
      <c r="X21" s="242">
        <f t="shared" si="16"/>
        <v>14.05</v>
      </c>
      <c r="Y21" s="239">
        <f t="shared" si="17"/>
        <v>14.15</v>
      </c>
      <c r="Z21" s="238">
        <f t="shared" si="18"/>
        <v>14.25</v>
      </c>
      <c r="AA21" s="239">
        <f t="shared" si="19"/>
        <v>14.35</v>
      </c>
      <c r="AB21" s="238">
        <f t="shared" si="20"/>
        <v>14.45</v>
      </c>
      <c r="AC21" s="239">
        <f t="shared" si="21"/>
        <v>14.55</v>
      </c>
      <c r="AD21" s="320">
        <f t="shared" si="22"/>
        <v>14.65</v>
      </c>
      <c r="AE21" s="321">
        <f t="shared" si="23"/>
        <v>14.75</v>
      </c>
      <c r="AF21" s="238">
        <f t="shared" si="24"/>
        <v>14.84</v>
      </c>
      <c r="AG21" s="239">
        <f t="shared" si="25"/>
        <v>14.94</v>
      </c>
      <c r="AH21" s="238">
        <f t="shared" si="26"/>
        <v>15.04</v>
      </c>
      <c r="AI21" s="239">
        <f t="shared" si="27"/>
        <v>15.14</v>
      </c>
      <c r="AJ21" s="238">
        <f t="shared" si="28"/>
        <v>15.24</v>
      </c>
      <c r="AK21" s="239">
        <f t="shared" si="29"/>
        <v>15.34</v>
      </c>
      <c r="AL21" s="238">
        <f t="shared" si="30"/>
        <v>15.44</v>
      </c>
      <c r="AM21" s="239">
        <f t="shared" si="31"/>
        <v>15.54</v>
      </c>
      <c r="AN21" s="320">
        <f t="shared" si="32"/>
        <v>15.64</v>
      </c>
      <c r="AO21" s="321">
        <f t="shared" si="33"/>
        <v>15.73</v>
      </c>
      <c r="AP21" s="242">
        <f t="shared" si="34"/>
        <v>15.83</v>
      </c>
      <c r="AQ21" s="239">
        <f t="shared" si="35"/>
        <v>15.93</v>
      </c>
      <c r="AR21" s="238">
        <f t="shared" si="36"/>
        <v>16.03</v>
      </c>
      <c r="AS21" s="239">
        <f t="shared" si="37"/>
        <v>16.13</v>
      </c>
      <c r="AT21" s="242">
        <f t="shared" si="38"/>
        <v>16.23</v>
      </c>
      <c r="AU21" s="239">
        <f t="shared" si="39"/>
        <v>16.329999999999998</v>
      </c>
      <c r="AV21" s="238">
        <f t="shared" si="40"/>
        <v>16.43</v>
      </c>
      <c r="AW21" s="239">
        <f t="shared" si="41"/>
        <v>16.53</v>
      </c>
      <c r="AX21" s="320">
        <f t="shared" si="42"/>
        <v>16.63</v>
      </c>
      <c r="AY21" s="321">
        <f t="shared" si="43"/>
        <v>16.72</v>
      </c>
      <c r="AZ21" s="238">
        <f t="shared" si="44"/>
        <v>16.82</v>
      </c>
      <c r="BA21" s="239">
        <f t="shared" si="45"/>
        <v>16.920000000000002</v>
      </c>
      <c r="BB21" s="242">
        <f t="shared" si="46"/>
        <v>17.02</v>
      </c>
      <c r="BC21" s="239">
        <f t="shared" si="47"/>
        <v>17.12</v>
      </c>
      <c r="BD21" s="238">
        <f t="shared" si="48"/>
        <v>17.22</v>
      </c>
      <c r="BE21" s="263"/>
      <c r="BG21" s="236">
        <v>1600000</v>
      </c>
      <c r="BH21" s="354"/>
    </row>
    <row r="22" spans="1:256" ht="15" x14ac:dyDescent="0.25">
      <c r="A22" s="200">
        <v>34</v>
      </c>
      <c r="B22" s="201">
        <f t="shared" si="49"/>
        <v>1.1439999999999999</v>
      </c>
      <c r="C22" s="202">
        <v>8.0000000000000002E-3</v>
      </c>
      <c r="D22" s="203"/>
      <c r="E22" s="354"/>
      <c r="F22" s="322">
        <v>1700000</v>
      </c>
      <c r="G22" s="237">
        <f t="shared" si="50"/>
        <v>12.23</v>
      </c>
      <c r="H22" s="238">
        <f t="shared" si="0"/>
        <v>12.33</v>
      </c>
      <c r="I22" s="239">
        <f t="shared" si="1"/>
        <v>12.43</v>
      </c>
      <c r="J22" s="320">
        <f t="shared" si="2"/>
        <v>12.52</v>
      </c>
      <c r="K22" s="321">
        <f t="shared" si="3"/>
        <v>12.62</v>
      </c>
      <c r="L22" s="238">
        <f t="shared" si="4"/>
        <v>12.72</v>
      </c>
      <c r="M22" s="239">
        <f t="shared" si="5"/>
        <v>12.52</v>
      </c>
      <c r="N22" s="238">
        <f t="shared" si="6"/>
        <v>12.91</v>
      </c>
      <c r="O22" s="239">
        <f t="shared" si="7"/>
        <v>13.12</v>
      </c>
      <c r="P22" s="238">
        <f t="shared" si="8"/>
        <v>13.11</v>
      </c>
      <c r="Q22" s="239">
        <f t="shared" si="9"/>
        <v>13.21</v>
      </c>
      <c r="R22" s="238">
        <f t="shared" si="10"/>
        <v>13.31</v>
      </c>
      <c r="S22" s="239">
        <f t="shared" si="11"/>
        <v>13.4</v>
      </c>
      <c r="T22" s="320">
        <f t="shared" si="12"/>
        <v>13.5</v>
      </c>
      <c r="U22" s="321">
        <f t="shared" si="13"/>
        <v>13.6</v>
      </c>
      <c r="V22" s="238">
        <f t="shared" si="14"/>
        <v>13.7</v>
      </c>
      <c r="W22" s="239">
        <f t="shared" si="15"/>
        <v>13.8</v>
      </c>
      <c r="X22" s="242">
        <f t="shared" si="16"/>
        <v>13.89</v>
      </c>
      <c r="Y22" s="239">
        <f t="shared" si="17"/>
        <v>13.99</v>
      </c>
      <c r="Z22" s="238">
        <f t="shared" si="18"/>
        <v>14.09</v>
      </c>
      <c r="AA22" s="239">
        <f t="shared" si="19"/>
        <v>14.19</v>
      </c>
      <c r="AB22" s="238">
        <f t="shared" si="20"/>
        <v>14.28</v>
      </c>
      <c r="AC22" s="239">
        <f t="shared" si="21"/>
        <v>14.38</v>
      </c>
      <c r="AD22" s="320">
        <f t="shared" si="22"/>
        <v>14.48</v>
      </c>
      <c r="AE22" s="321">
        <f t="shared" si="23"/>
        <v>14.58</v>
      </c>
      <c r="AF22" s="238">
        <f t="shared" si="24"/>
        <v>14.68</v>
      </c>
      <c r="AG22" s="239">
        <f t="shared" si="25"/>
        <v>14.77</v>
      </c>
      <c r="AH22" s="238">
        <f t="shared" si="26"/>
        <v>14.87</v>
      </c>
      <c r="AI22" s="239">
        <f t="shared" si="27"/>
        <v>14.97</v>
      </c>
      <c r="AJ22" s="238">
        <f t="shared" si="28"/>
        <v>15.07</v>
      </c>
      <c r="AK22" s="239">
        <f t="shared" si="29"/>
        <v>15.17</v>
      </c>
      <c r="AL22" s="238">
        <f t="shared" si="30"/>
        <v>15.26</v>
      </c>
      <c r="AM22" s="239">
        <f t="shared" si="31"/>
        <v>15.36</v>
      </c>
      <c r="AN22" s="320">
        <f t="shared" si="32"/>
        <v>15.46</v>
      </c>
      <c r="AO22" s="321">
        <f t="shared" si="33"/>
        <v>15.56</v>
      </c>
      <c r="AP22" s="242">
        <f t="shared" si="34"/>
        <v>15.65</v>
      </c>
      <c r="AQ22" s="239">
        <f t="shared" si="35"/>
        <v>15.75</v>
      </c>
      <c r="AR22" s="238">
        <f t="shared" si="36"/>
        <v>15.85</v>
      </c>
      <c r="AS22" s="239">
        <f t="shared" si="37"/>
        <v>15.95</v>
      </c>
      <c r="AT22" s="242">
        <f t="shared" si="38"/>
        <v>16.05</v>
      </c>
      <c r="AU22" s="239">
        <f t="shared" si="39"/>
        <v>16.14</v>
      </c>
      <c r="AV22" s="238">
        <f t="shared" si="40"/>
        <v>16.239999999999998</v>
      </c>
      <c r="AW22" s="239">
        <f t="shared" si="41"/>
        <v>16.34</v>
      </c>
      <c r="AX22" s="320">
        <f t="shared" si="42"/>
        <v>16.440000000000001</v>
      </c>
      <c r="AY22" s="321">
        <f t="shared" si="43"/>
        <v>16.53</v>
      </c>
      <c r="AZ22" s="238">
        <f t="shared" si="44"/>
        <v>16.63</v>
      </c>
      <c r="BA22" s="239">
        <f t="shared" si="45"/>
        <v>16.73</v>
      </c>
      <c r="BB22" s="242">
        <f t="shared" si="46"/>
        <v>16.829999999999998</v>
      </c>
      <c r="BC22" s="239">
        <f t="shared" si="47"/>
        <v>16.93</v>
      </c>
      <c r="BD22" s="238">
        <f t="shared" si="48"/>
        <v>17.02</v>
      </c>
      <c r="BE22" s="263"/>
      <c r="BG22" s="245">
        <v>1700000</v>
      </c>
      <c r="BH22" s="354"/>
    </row>
    <row r="23" spans="1:256" ht="15" x14ac:dyDescent="0.25">
      <c r="A23" s="214">
        <v>35</v>
      </c>
      <c r="B23" s="215">
        <f t="shared" si="49"/>
        <v>1.1519999999999999</v>
      </c>
      <c r="C23" s="202">
        <v>8.0000000000000002E-3</v>
      </c>
      <c r="D23" s="203"/>
      <c r="E23" s="354"/>
      <c r="F23" s="280">
        <v>1800000</v>
      </c>
      <c r="G23" s="237">
        <f t="shared" si="50"/>
        <v>12.09</v>
      </c>
      <c r="H23" s="238">
        <f t="shared" si="0"/>
        <v>12.19</v>
      </c>
      <c r="I23" s="239">
        <f t="shared" si="1"/>
        <v>12.29</v>
      </c>
      <c r="J23" s="320">
        <f t="shared" si="2"/>
        <v>12.38</v>
      </c>
      <c r="K23" s="321">
        <f t="shared" si="3"/>
        <v>12.48</v>
      </c>
      <c r="L23" s="238">
        <f t="shared" si="4"/>
        <v>12.57</v>
      </c>
      <c r="M23" s="239">
        <f t="shared" si="5"/>
        <v>12.38</v>
      </c>
      <c r="N23" s="238">
        <f t="shared" si="6"/>
        <v>12.77</v>
      </c>
      <c r="O23" s="239">
        <f t="shared" si="7"/>
        <v>12.97</v>
      </c>
      <c r="P23" s="238">
        <f t="shared" si="8"/>
        <v>12.96</v>
      </c>
      <c r="Q23" s="239">
        <f t="shared" si="9"/>
        <v>13.06</v>
      </c>
      <c r="R23" s="238">
        <f t="shared" si="10"/>
        <v>13.15</v>
      </c>
      <c r="S23" s="239">
        <f t="shared" si="11"/>
        <v>13.25</v>
      </c>
      <c r="T23" s="320">
        <f t="shared" si="12"/>
        <v>13.35</v>
      </c>
      <c r="U23" s="321">
        <f t="shared" si="13"/>
        <v>13.44</v>
      </c>
      <c r="V23" s="238">
        <f t="shared" si="14"/>
        <v>13.54</v>
      </c>
      <c r="W23" s="239">
        <f t="shared" si="15"/>
        <v>13.64</v>
      </c>
      <c r="X23" s="242">
        <f t="shared" si="16"/>
        <v>13.73</v>
      </c>
      <c r="Y23" s="239">
        <f t="shared" si="17"/>
        <v>13.83</v>
      </c>
      <c r="Z23" s="238">
        <f t="shared" si="18"/>
        <v>13.93</v>
      </c>
      <c r="AA23" s="239">
        <f t="shared" si="19"/>
        <v>14.02</v>
      </c>
      <c r="AB23" s="238">
        <f t="shared" si="20"/>
        <v>14.12</v>
      </c>
      <c r="AC23" s="239">
        <f t="shared" si="21"/>
        <v>14.22</v>
      </c>
      <c r="AD23" s="320">
        <f t="shared" si="22"/>
        <v>14.31</v>
      </c>
      <c r="AE23" s="321">
        <f t="shared" si="23"/>
        <v>14.41</v>
      </c>
      <c r="AF23" s="238">
        <f t="shared" si="24"/>
        <v>14.51</v>
      </c>
      <c r="AG23" s="239">
        <f t="shared" si="25"/>
        <v>14.6</v>
      </c>
      <c r="AH23" s="238">
        <f t="shared" si="26"/>
        <v>14.7</v>
      </c>
      <c r="AI23" s="239">
        <f t="shared" si="27"/>
        <v>14.8</v>
      </c>
      <c r="AJ23" s="238">
        <f t="shared" si="28"/>
        <v>14.89</v>
      </c>
      <c r="AK23" s="239">
        <f t="shared" si="29"/>
        <v>14.99</v>
      </c>
      <c r="AL23" s="238">
        <f t="shared" si="30"/>
        <v>15.09</v>
      </c>
      <c r="AM23" s="239">
        <f t="shared" si="31"/>
        <v>15.19</v>
      </c>
      <c r="AN23" s="320">
        <f t="shared" si="32"/>
        <v>15.28</v>
      </c>
      <c r="AO23" s="321">
        <f t="shared" si="33"/>
        <v>15.38</v>
      </c>
      <c r="AP23" s="242">
        <f t="shared" si="34"/>
        <v>15.48</v>
      </c>
      <c r="AQ23" s="239">
        <f t="shared" si="35"/>
        <v>15.57</v>
      </c>
      <c r="AR23" s="238">
        <f t="shared" si="36"/>
        <v>15.67</v>
      </c>
      <c r="AS23" s="239">
        <f t="shared" si="37"/>
        <v>15.77</v>
      </c>
      <c r="AT23" s="242">
        <f t="shared" si="38"/>
        <v>15.86</v>
      </c>
      <c r="AU23" s="239">
        <f t="shared" si="39"/>
        <v>15.96</v>
      </c>
      <c r="AV23" s="238">
        <f t="shared" si="40"/>
        <v>16.059999999999999</v>
      </c>
      <c r="AW23" s="239">
        <f t="shared" si="41"/>
        <v>16.149999999999999</v>
      </c>
      <c r="AX23" s="320">
        <f t="shared" si="42"/>
        <v>16.25</v>
      </c>
      <c r="AY23" s="321">
        <f t="shared" si="43"/>
        <v>16.350000000000001</v>
      </c>
      <c r="AZ23" s="238">
        <f t="shared" si="44"/>
        <v>16.440000000000001</v>
      </c>
      <c r="BA23" s="239">
        <f t="shared" si="45"/>
        <v>16.54</v>
      </c>
      <c r="BB23" s="242">
        <f t="shared" si="46"/>
        <v>16.64</v>
      </c>
      <c r="BC23" s="239">
        <f t="shared" si="47"/>
        <v>16.73</v>
      </c>
      <c r="BD23" s="238">
        <f t="shared" si="48"/>
        <v>16.829999999999998</v>
      </c>
      <c r="BE23" s="263"/>
      <c r="BG23" s="236">
        <v>1800000</v>
      </c>
      <c r="BH23" s="354"/>
    </row>
    <row r="24" spans="1:256" ht="15.75" thickBot="1" x14ac:dyDescent="0.3">
      <c r="A24" s="200">
        <v>36</v>
      </c>
      <c r="B24" s="201">
        <f t="shared" si="49"/>
        <v>1.1599999999999999</v>
      </c>
      <c r="C24" s="202">
        <v>8.0000000000000002E-3</v>
      </c>
      <c r="D24" s="203"/>
      <c r="E24" s="354"/>
      <c r="F24" s="323">
        <v>1900000</v>
      </c>
      <c r="G24" s="247">
        <f t="shared" si="50"/>
        <v>11.97</v>
      </c>
      <c r="H24" s="248">
        <f t="shared" si="0"/>
        <v>12.07</v>
      </c>
      <c r="I24" s="249">
        <f t="shared" si="1"/>
        <v>12.17</v>
      </c>
      <c r="J24" s="324">
        <f t="shared" si="2"/>
        <v>12.26</v>
      </c>
      <c r="K24" s="325">
        <f t="shared" si="3"/>
        <v>12.35</v>
      </c>
      <c r="L24" s="248">
        <f t="shared" si="4"/>
        <v>12.45</v>
      </c>
      <c r="M24" s="249">
        <f t="shared" si="5"/>
        <v>12.26</v>
      </c>
      <c r="N24" s="248">
        <f t="shared" si="6"/>
        <v>12.64</v>
      </c>
      <c r="O24" s="249">
        <f t="shared" si="7"/>
        <v>12.84</v>
      </c>
      <c r="P24" s="248">
        <f t="shared" si="8"/>
        <v>12.83</v>
      </c>
      <c r="Q24" s="249">
        <f t="shared" si="9"/>
        <v>12.93</v>
      </c>
      <c r="R24" s="248">
        <f t="shared" si="10"/>
        <v>13.02</v>
      </c>
      <c r="S24" s="249">
        <f t="shared" si="11"/>
        <v>13.12</v>
      </c>
      <c r="T24" s="324">
        <f t="shared" si="12"/>
        <v>13.21</v>
      </c>
      <c r="U24" s="325">
        <f t="shared" si="13"/>
        <v>13.31</v>
      </c>
      <c r="V24" s="248">
        <f t="shared" si="14"/>
        <v>13.41</v>
      </c>
      <c r="W24" s="249">
        <f t="shared" si="15"/>
        <v>13.5</v>
      </c>
      <c r="X24" s="252">
        <f t="shared" si="16"/>
        <v>13.6</v>
      </c>
      <c r="Y24" s="249">
        <f t="shared" si="17"/>
        <v>13.69</v>
      </c>
      <c r="Z24" s="248">
        <f t="shared" si="18"/>
        <v>13.79</v>
      </c>
      <c r="AA24" s="249">
        <f t="shared" si="19"/>
        <v>13.89</v>
      </c>
      <c r="AB24" s="248">
        <f t="shared" si="20"/>
        <v>13.98</v>
      </c>
      <c r="AC24" s="249">
        <f t="shared" si="21"/>
        <v>14.08</v>
      </c>
      <c r="AD24" s="324">
        <f t="shared" si="22"/>
        <v>14.17</v>
      </c>
      <c r="AE24" s="325">
        <f t="shared" si="23"/>
        <v>14.27</v>
      </c>
      <c r="AF24" s="248">
        <f t="shared" si="24"/>
        <v>14.36</v>
      </c>
      <c r="AG24" s="249">
        <f t="shared" si="25"/>
        <v>14.46</v>
      </c>
      <c r="AH24" s="248">
        <f t="shared" si="26"/>
        <v>14.56</v>
      </c>
      <c r="AI24" s="249">
        <f t="shared" si="27"/>
        <v>14.65</v>
      </c>
      <c r="AJ24" s="248">
        <f t="shared" si="28"/>
        <v>14.75</v>
      </c>
      <c r="AK24" s="249">
        <f t="shared" si="29"/>
        <v>14.84</v>
      </c>
      <c r="AL24" s="248">
        <f t="shared" si="30"/>
        <v>14.94</v>
      </c>
      <c r="AM24" s="249">
        <f t="shared" si="31"/>
        <v>15.03</v>
      </c>
      <c r="AN24" s="324">
        <f t="shared" si="32"/>
        <v>15.13</v>
      </c>
      <c r="AO24" s="325">
        <f t="shared" si="33"/>
        <v>15.23</v>
      </c>
      <c r="AP24" s="252">
        <f t="shared" si="34"/>
        <v>15.32</v>
      </c>
      <c r="AQ24" s="249">
        <f t="shared" si="35"/>
        <v>15.42</v>
      </c>
      <c r="AR24" s="248">
        <f t="shared" si="36"/>
        <v>15.51</v>
      </c>
      <c r="AS24" s="249">
        <f t="shared" si="37"/>
        <v>15.61</v>
      </c>
      <c r="AT24" s="252">
        <f t="shared" si="38"/>
        <v>15.7</v>
      </c>
      <c r="AU24" s="249">
        <f t="shared" si="39"/>
        <v>15.8</v>
      </c>
      <c r="AV24" s="248">
        <f t="shared" si="40"/>
        <v>15.9</v>
      </c>
      <c r="AW24" s="249">
        <f t="shared" si="41"/>
        <v>15.99</v>
      </c>
      <c r="AX24" s="324">
        <f t="shared" si="42"/>
        <v>16.09</v>
      </c>
      <c r="AY24" s="325">
        <f t="shared" si="43"/>
        <v>16.18</v>
      </c>
      <c r="AZ24" s="248">
        <f t="shared" si="44"/>
        <v>16.28</v>
      </c>
      <c r="BA24" s="249">
        <f t="shared" si="45"/>
        <v>16.37</v>
      </c>
      <c r="BB24" s="252">
        <f t="shared" si="46"/>
        <v>16.47</v>
      </c>
      <c r="BC24" s="249">
        <f t="shared" si="47"/>
        <v>16.57</v>
      </c>
      <c r="BD24" s="248">
        <f t="shared" si="48"/>
        <v>16.66</v>
      </c>
      <c r="BE24" s="324"/>
      <c r="BF24" s="257"/>
      <c r="BG24" s="303">
        <v>1900000</v>
      </c>
      <c r="BH24" s="354"/>
      <c r="BI24" s="257"/>
      <c r="BJ24" s="257"/>
      <c r="BK24" s="257"/>
      <c r="BL24" s="257"/>
      <c r="BM24" s="257"/>
      <c r="BN24" s="257"/>
      <c r="BO24" s="257"/>
      <c r="BP24" s="257"/>
      <c r="BQ24" s="257"/>
      <c r="BR24" s="257"/>
      <c r="BS24" s="257"/>
      <c r="BT24" s="257"/>
      <c r="BU24" s="257"/>
      <c r="BV24" s="257"/>
      <c r="BW24" s="257"/>
      <c r="BX24" s="257"/>
      <c r="BY24" s="257"/>
      <c r="BZ24" s="257"/>
      <c r="CA24" s="257"/>
      <c r="CB24" s="257"/>
      <c r="CC24" s="257"/>
      <c r="CD24" s="257"/>
      <c r="CE24" s="257"/>
      <c r="CF24" s="257"/>
      <c r="CG24" s="257"/>
      <c r="CH24" s="257"/>
      <c r="CI24" s="257"/>
      <c r="CJ24" s="257"/>
      <c r="CK24" s="257"/>
      <c r="CL24" s="257"/>
      <c r="CM24" s="257"/>
      <c r="CN24" s="257"/>
      <c r="CO24" s="257"/>
      <c r="CP24" s="257"/>
      <c r="CQ24" s="257"/>
      <c r="CR24" s="257"/>
      <c r="CS24" s="257"/>
      <c r="CT24" s="257"/>
      <c r="CU24" s="257"/>
      <c r="CV24" s="257"/>
      <c r="CW24" s="257"/>
      <c r="CX24" s="257"/>
      <c r="CY24" s="257"/>
      <c r="CZ24" s="257"/>
      <c r="DA24" s="257"/>
      <c r="DB24" s="257"/>
      <c r="DC24" s="257"/>
      <c r="DD24" s="257"/>
      <c r="DE24" s="257"/>
      <c r="DF24" s="257"/>
      <c r="DG24" s="257"/>
      <c r="DH24" s="257"/>
      <c r="DI24" s="257"/>
      <c r="DJ24" s="257"/>
      <c r="DK24" s="257"/>
      <c r="DL24" s="257"/>
      <c r="DM24" s="257"/>
      <c r="DN24" s="257"/>
      <c r="DO24" s="257"/>
      <c r="DP24" s="257"/>
      <c r="DQ24" s="257"/>
      <c r="DR24" s="257"/>
      <c r="DS24" s="257"/>
      <c r="DT24" s="257"/>
      <c r="DU24" s="257"/>
      <c r="DV24" s="257"/>
      <c r="DW24" s="257"/>
      <c r="DX24" s="257"/>
      <c r="DY24" s="257"/>
      <c r="DZ24" s="257"/>
      <c r="EA24" s="257"/>
      <c r="EB24" s="257"/>
      <c r="EC24" s="257"/>
      <c r="ED24" s="257"/>
      <c r="EE24" s="257"/>
      <c r="EF24" s="257"/>
      <c r="EG24" s="257"/>
      <c r="EH24" s="257"/>
      <c r="EI24" s="257"/>
      <c r="EJ24" s="257"/>
      <c r="EK24" s="257"/>
      <c r="EL24" s="257"/>
      <c r="EM24" s="257"/>
      <c r="EN24" s="257"/>
      <c r="EO24" s="257"/>
      <c r="EP24" s="257"/>
      <c r="EQ24" s="257"/>
      <c r="ER24" s="257"/>
      <c r="ES24" s="257"/>
      <c r="ET24" s="257"/>
      <c r="EU24" s="257"/>
      <c r="EV24" s="257"/>
      <c r="EW24" s="257"/>
      <c r="EX24" s="257"/>
      <c r="EY24" s="257"/>
      <c r="EZ24" s="257"/>
      <c r="FA24" s="257"/>
      <c r="FB24" s="257"/>
      <c r="FC24" s="257"/>
      <c r="FD24" s="257"/>
      <c r="FE24" s="257"/>
      <c r="FF24" s="257"/>
      <c r="FG24" s="257"/>
      <c r="FH24" s="257"/>
      <c r="FI24" s="257"/>
      <c r="FJ24" s="257"/>
      <c r="FK24" s="257"/>
      <c r="FL24" s="257"/>
      <c r="FM24" s="257"/>
      <c r="FN24" s="257"/>
      <c r="FO24" s="257"/>
      <c r="FP24" s="257"/>
      <c r="FQ24" s="257"/>
      <c r="FR24" s="257"/>
      <c r="FS24" s="257"/>
      <c r="FT24" s="257"/>
      <c r="FU24" s="257"/>
      <c r="FV24" s="257"/>
      <c r="FW24" s="257"/>
      <c r="FX24" s="257"/>
      <c r="FY24" s="257"/>
      <c r="FZ24" s="257"/>
      <c r="GA24" s="257"/>
      <c r="GB24" s="257"/>
      <c r="GC24" s="257"/>
      <c r="GD24" s="257"/>
      <c r="GE24" s="257"/>
      <c r="GF24" s="257"/>
      <c r="GG24" s="257"/>
      <c r="GH24" s="257"/>
      <c r="GI24" s="257"/>
      <c r="GJ24" s="257"/>
      <c r="GK24" s="257"/>
      <c r="GL24" s="257"/>
      <c r="GM24" s="257"/>
      <c r="GN24" s="257"/>
      <c r="GO24" s="257"/>
      <c r="GP24" s="257"/>
      <c r="GQ24" s="257"/>
      <c r="GR24" s="257"/>
      <c r="GS24" s="257"/>
      <c r="GT24" s="257"/>
      <c r="GU24" s="257"/>
      <c r="GV24" s="257"/>
      <c r="GW24" s="257"/>
      <c r="GX24" s="257"/>
      <c r="GY24" s="257"/>
      <c r="GZ24" s="257"/>
      <c r="HA24" s="257"/>
      <c r="HB24" s="257"/>
      <c r="HC24" s="257"/>
      <c r="HD24" s="257"/>
      <c r="HE24" s="257"/>
      <c r="HF24" s="257"/>
      <c r="HG24" s="257"/>
      <c r="HH24" s="257"/>
      <c r="HI24" s="257"/>
      <c r="HJ24" s="257"/>
      <c r="HK24" s="257"/>
      <c r="HL24" s="257"/>
      <c r="HM24" s="257"/>
      <c r="HN24" s="257"/>
      <c r="HO24" s="257"/>
      <c r="HP24" s="257"/>
      <c r="HQ24" s="257"/>
      <c r="HR24" s="257"/>
      <c r="HS24" s="257"/>
      <c r="HT24" s="257"/>
      <c r="HU24" s="257"/>
      <c r="HV24" s="257"/>
      <c r="HW24" s="257"/>
      <c r="HX24" s="257"/>
      <c r="HY24" s="257"/>
      <c r="HZ24" s="257"/>
      <c r="IA24" s="257"/>
      <c r="IB24" s="257"/>
      <c r="IC24" s="257"/>
      <c r="ID24" s="257"/>
      <c r="IE24" s="257"/>
      <c r="IF24" s="257"/>
      <c r="IG24" s="257"/>
      <c r="IH24" s="257"/>
      <c r="II24" s="257"/>
      <c r="IJ24" s="257"/>
      <c r="IK24" s="257"/>
      <c r="IL24" s="257"/>
      <c r="IM24" s="257"/>
      <c r="IN24" s="257"/>
      <c r="IO24" s="257"/>
      <c r="IP24" s="257"/>
      <c r="IQ24" s="257"/>
      <c r="IR24" s="257"/>
      <c r="IS24" s="257"/>
      <c r="IT24" s="257"/>
      <c r="IU24" s="257"/>
      <c r="IV24" s="257"/>
    </row>
    <row r="25" spans="1:256" ht="15" x14ac:dyDescent="0.25">
      <c r="A25" s="214">
        <v>37</v>
      </c>
      <c r="B25" s="215">
        <f t="shared" si="49"/>
        <v>1.1679999999999999</v>
      </c>
      <c r="C25" s="202">
        <v>8.0000000000000002E-3</v>
      </c>
      <c r="D25" s="203"/>
      <c r="E25" s="354"/>
      <c r="F25" s="226">
        <v>2000000</v>
      </c>
      <c r="G25" s="227">
        <f t="shared" si="50"/>
        <v>11.85</v>
      </c>
      <c r="H25" s="228">
        <f t="shared" si="0"/>
        <v>11.94</v>
      </c>
      <c r="I25" s="229">
        <f t="shared" si="1"/>
        <v>12.04</v>
      </c>
      <c r="J25" s="317">
        <f t="shared" si="2"/>
        <v>12.13</v>
      </c>
      <c r="K25" s="318">
        <f t="shared" si="3"/>
        <v>12.23</v>
      </c>
      <c r="L25" s="228">
        <f t="shared" si="4"/>
        <v>12.32</v>
      </c>
      <c r="M25" s="229">
        <f t="shared" si="5"/>
        <v>12.13</v>
      </c>
      <c r="N25" s="228">
        <f t="shared" si="6"/>
        <v>12.51</v>
      </c>
      <c r="O25" s="229">
        <f t="shared" si="7"/>
        <v>12.7</v>
      </c>
      <c r="P25" s="228">
        <f t="shared" si="8"/>
        <v>12.7</v>
      </c>
      <c r="Q25" s="229">
        <f t="shared" si="9"/>
        <v>12.8</v>
      </c>
      <c r="R25" s="228">
        <f t="shared" si="10"/>
        <v>12.89</v>
      </c>
      <c r="S25" s="229">
        <f t="shared" si="11"/>
        <v>12.99</v>
      </c>
      <c r="T25" s="317">
        <f t="shared" si="12"/>
        <v>13.08</v>
      </c>
      <c r="U25" s="318">
        <f t="shared" si="13"/>
        <v>13.18</v>
      </c>
      <c r="V25" s="228">
        <f t="shared" si="14"/>
        <v>13.27</v>
      </c>
      <c r="W25" s="229">
        <f t="shared" si="15"/>
        <v>13.37</v>
      </c>
      <c r="X25" s="232">
        <f t="shared" si="16"/>
        <v>13.46</v>
      </c>
      <c r="Y25" s="229">
        <f t="shared" si="17"/>
        <v>13.56</v>
      </c>
      <c r="Z25" s="228">
        <f t="shared" si="18"/>
        <v>13.65</v>
      </c>
      <c r="AA25" s="229">
        <f t="shared" si="19"/>
        <v>13.75</v>
      </c>
      <c r="AB25" s="228">
        <f t="shared" si="20"/>
        <v>13.84</v>
      </c>
      <c r="AC25" s="229">
        <f t="shared" si="21"/>
        <v>13.94</v>
      </c>
      <c r="AD25" s="317">
        <f t="shared" si="22"/>
        <v>14.03</v>
      </c>
      <c r="AE25" s="318">
        <f t="shared" si="23"/>
        <v>14.13</v>
      </c>
      <c r="AF25" s="228">
        <f t="shared" si="24"/>
        <v>14.22</v>
      </c>
      <c r="AG25" s="229">
        <f t="shared" si="25"/>
        <v>14.31</v>
      </c>
      <c r="AH25" s="228">
        <f t="shared" si="26"/>
        <v>14.41</v>
      </c>
      <c r="AI25" s="229">
        <f t="shared" si="27"/>
        <v>14.5</v>
      </c>
      <c r="AJ25" s="228">
        <f t="shared" si="28"/>
        <v>14.6</v>
      </c>
      <c r="AK25" s="229">
        <f t="shared" si="29"/>
        <v>14.69</v>
      </c>
      <c r="AL25" s="228">
        <f t="shared" si="30"/>
        <v>14.79</v>
      </c>
      <c r="AM25" s="229">
        <f t="shared" si="31"/>
        <v>14.88</v>
      </c>
      <c r="AN25" s="317">
        <f t="shared" si="32"/>
        <v>14.98</v>
      </c>
      <c r="AO25" s="318">
        <f t="shared" si="33"/>
        <v>15.07</v>
      </c>
      <c r="AP25" s="232">
        <f t="shared" si="34"/>
        <v>15.17</v>
      </c>
      <c r="AQ25" s="229">
        <f t="shared" si="35"/>
        <v>15.26</v>
      </c>
      <c r="AR25" s="228">
        <f t="shared" si="36"/>
        <v>15.36</v>
      </c>
      <c r="AS25" s="229">
        <f t="shared" si="37"/>
        <v>15.45</v>
      </c>
      <c r="AT25" s="232">
        <f t="shared" si="38"/>
        <v>15.55</v>
      </c>
      <c r="AU25" s="229">
        <f t="shared" si="39"/>
        <v>15.64</v>
      </c>
      <c r="AV25" s="228">
        <f t="shared" si="40"/>
        <v>15.74</v>
      </c>
      <c r="AW25" s="229">
        <f t="shared" si="41"/>
        <v>15.83</v>
      </c>
      <c r="AX25" s="317">
        <f t="shared" si="42"/>
        <v>15.93</v>
      </c>
      <c r="AY25" s="318">
        <f t="shared" si="43"/>
        <v>16.02</v>
      </c>
      <c r="AZ25" s="228">
        <f t="shared" si="44"/>
        <v>16.12</v>
      </c>
      <c r="BA25" s="229">
        <f t="shared" si="45"/>
        <v>16.21</v>
      </c>
      <c r="BB25" s="232">
        <f t="shared" si="46"/>
        <v>16.309999999999999</v>
      </c>
      <c r="BC25" s="229">
        <f t="shared" si="47"/>
        <v>16.399999999999999</v>
      </c>
      <c r="BD25" s="228">
        <f t="shared" si="48"/>
        <v>16.5</v>
      </c>
      <c r="BE25" s="317"/>
      <c r="BF25" s="257"/>
      <c r="BG25" s="226">
        <v>2000000</v>
      </c>
      <c r="BH25" s="354"/>
      <c r="BI25" s="257"/>
      <c r="BJ25" s="257"/>
      <c r="BK25" s="257"/>
      <c r="BL25" s="257"/>
      <c r="BM25" s="257"/>
      <c r="BN25" s="257"/>
      <c r="BO25" s="257"/>
      <c r="BP25" s="257"/>
      <c r="BQ25" s="257"/>
      <c r="BR25" s="257"/>
      <c r="BS25" s="257"/>
      <c r="BT25" s="257"/>
      <c r="BU25" s="257"/>
      <c r="BV25" s="257"/>
      <c r="BW25" s="257"/>
      <c r="BX25" s="257"/>
      <c r="BY25" s="257"/>
      <c r="BZ25" s="257"/>
      <c r="CA25" s="257"/>
      <c r="CB25" s="257"/>
      <c r="CC25" s="257"/>
      <c r="CD25" s="257"/>
      <c r="CE25" s="257"/>
      <c r="CF25" s="257"/>
      <c r="CG25" s="257"/>
      <c r="CH25" s="257"/>
      <c r="CI25" s="257"/>
      <c r="CJ25" s="257"/>
      <c r="CK25" s="257"/>
      <c r="CL25" s="257"/>
      <c r="CM25" s="257"/>
      <c r="CN25" s="257"/>
      <c r="CO25" s="257"/>
      <c r="CP25" s="257"/>
      <c r="CQ25" s="257"/>
      <c r="CR25" s="257"/>
      <c r="CS25" s="257"/>
      <c r="CT25" s="257"/>
      <c r="CU25" s="257"/>
      <c r="CV25" s="257"/>
      <c r="CW25" s="257"/>
      <c r="CX25" s="257"/>
      <c r="CY25" s="257"/>
      <c r="CZ25" s="257"/>
      <c r="DA25" s="257"/>
      <c r="DB25" s="257"/>
      <c r="DC25" s="257"/>
      <c r="DD25" s="257"/>
      <c r="DE25" s="257"/>
      <c r="DF25" s="257"/>
      <c r="DG25" s="257"/>
      <c r="DH25" s="257"/>
      <c r="DI25" s="257"/>
      <c r="DJ25" s="257"/>
      <c r="DK25" s="257"/>
      <c r="DL25" s="257"/>
      <c r="DM25" s="257"/>
      <c r="DN25" s="257"/>
      <c r="DO25" s="257"/>
      <c r="DP25" s="257"/>
      <c r="DQ25" s="257"/>
      <c r="DR25" s="257"/>
      <c r="DS25" s="257"/>
      <c r="DT25" s="257"/>
      <c r="DU25" s="257"/>
      <c r="DV25" s="257"/>
      <c r="DW25" s="257"/>
      <c r="DX25" s="257"/>
      <c r="DY25" s="257"/>
      <c r="DZ25" s="257"/>
      <c r="EA25" s="257"/>
      <c r="EB25" s="257"/>
      <c r="EC25" s="257"/>
      <c r="ED25" s="257"/>
      <c r="EE25" s="257"/>
      <c r="EF25" s="257"/>
      <c r="EG25" s="257"/>
      <c r="EH25" s="257"/>
      <c r="EI25" s="257"/>
      <c r="EJ25" s="257"/>
      <c r="EK25" s="257"/>
      <c r="EL25" s="257"/>
      <c r="EM25" s="257"/>
      <c r="EN25" s="257"/>
      <c r="EO25" s="257"/>
      <c r="EP25" s="257"/>
      <c r="EQ25" s="257"/>
      <c r="ER25" s="257"/>
      <c r="ES25" s="257"/>
      <c r="ET25" s="257"/>
      <c r="EU25" s="257"/>
      <c r="EV25" s="257"/>
      <c r="EW25" s="257"/>
      <c r="EX25" s="257"/>
      <c r="EY25" s="257"/>
      <c r="EZ25" s="257"/>
      <c r="FA25" s="257"/>
      <c r="FB25" s="257"/>
      <c r="FC25" s="257"/>
      <c r="FD25" s="257"/>
      <c r="FE25" s="257"/>
      <c r="FF25" s="257"/>
      <c r="FG25" s="257"/>
      <c r="FH25" s="257"/>
      <c r="FI25" s="257"/>
      <c r="FJ25" s="257"/>
      <c r="FK25" s="257"/>
      <c r="FL25" s="257"/>
      <c r="FM25" s="257"/>
      <c r="FN25" s="257"/>
      <c r="FO25" s="257"/>
      <c r="FP25" s="257"/>
      <c r="FQ25" s="257"/>
      <c r="FR25" s="257"/>
      <c r="FS25" s="257"/>
      <c r="FT25" s="257"/>
      <c r="FU25" s="257"/>
      <c r="FV25" s="257"/>
      <c r="FW25" s="257"/>
      <c r="FX25" s="257"/>
      <c r="FY25" s="257"/>
      <c r="FZ25" s="257"/>
      <c r="GA25" s="257"/>
      <c r="GB25" s="257"/>
      <c r="GC25" s="257"/>
      <c r="GD25" s="257"/>
      <c r="GE25" s="257"/>
      <c r="GF25" s="257"/>
      <c r="GG25" s="257"/>
      <c r="GH25" s="257"/>
      <c r="GI25" s="257"/>
      <c r="GJ25" s="257"/>
      <c r="GK25" s="257"/>
      <c r="GL25" s="257"/>
      <c r="GM25" s="257"/>
      <c r="GN25" s="257"/>
      <c r="GO25" s="257"/>
      <c r="GP25" s="257"/>
      <c r="GQ25" s="257"/>
      <c r="GR25" s="257"/>
      <c r="GS25" s="257"/>
      <c r="GT25" s="257"/>
      <c r="GU25" s="257"/>
      <c r="GV25" s="257"/>
      <c r="GW25" s="257"/>
      <c r="GX25" s="257"/>
      <c r="GY25" s="257"/>
      <c r="GZ25" s="257"/>
      <c r="HA25" s="257"/>
      <c r="HB25" s="257"/>
      <c r="HC25" s="257"/>
      <c r="HD25" s="257"/>
      <c r="HE25" s="257"/>
      <c r="HF25" s="257"/>
      <c r="HG25" s="257"/>
      <c r="HH25" s="257"/>
      <c r="HI25" s="257"/>
      <c r="HJ25" s="257"/>
      <c r="HK25" s="257"/>
      <c r="HL25" s="257"/>
      <c r="HM25" s="257"/>
      <c r="HN25" s="257"/>
      <c r="HO25" s="257"/>
      <c r="HP25" s="257"/>
      <c r="HQ25" s="257"/>
      <c r="HR25" s="257"/>
      <c r="HS25" s="257"/>
      <c r="HT25" s="257"/>
      <c r="HU25" s="257"/>
      <c r="HV25" s="257"/>
      <c r="HW25" s="257"/>
      <c r="HX25" s="257"/>
      <c r="HY25" s="257"/>
      <c r="HZ25" s="257"/>
      <c r="IA25" s="257"/>
      <c r="IB25" s="257"/>
      <c r="IC25" s="257"/>
      <c r="ID25" s="257"/>
      <c r="IE25" s="257"/>
      <c r="IF25" s="257"/>
      <c r="IG25" s="257"/>
      <c r="IH25" s="257"/>
      <c r="II25" s="257"/>
      <c r="IJ25" s="257"/>
      <c r="IK25" s="257"/>
      <c r="IL25" s="257"/>
      <c r="IM25" s="257"/>
      <c r="IN25" s="257"/>
      <c r="IO25" s="257"/>
      <c r="IP25" s="257"/>
      <c r="IQ25" s="257"/>
      <c r="IR25" s="257"/>
      <c r="IS25" s="257"/>
      <c r="IT25" s="257"/>
      <c r="IU25" s="257"/>
      <c r="IV25" s="257"/>
    </row>
    <row r="26" spans="1:256" ht="15" x14ac:dyDescent="0.25">
      <c r="A26" s="200">
        <v>38</v>
      </c>
      <c r="B26" s="201">
        <f t="shared" si="49"/>
        <v>1.1759999999999999</v>
      </c>
      <c r="C26" s="202">
        <v>8.0000000000000002E-3</v>
      </c>
      <c r="D26" s="203"/>
      <c r="E26" s="354"/>
      <c r="F26" s="322">
        <v>2100000</v>
      </c>
      <c r="G26" s="237">
        <f t="shared" si="50"/>
        <v>11.74</v>
      </c>
      <c r="H26" s="238">
        <f t="shared" si="0"/>
        <v>11.83</v>
      </c>
      <c r="I26" s="239">
        <f t="shared" si="1"/>
        <v>11.92</v>
      </c>
      <c r="J26" s="320">
        <f t="shared" si="2"/>
        <v>12.02</v>
      </c>
      <c r="K26" s="321">
        <f t="shared" si="3"/>
        <v>12.12</v>
      </c>
      <c r="L26" s="238">
        <f t="shared" si="4"/>
        <v>12.21</v>
      </c>
      <c r="M26" s="239">
        <f t="shared" si="5"/>
        <v>12.02</v>
      </c>
      <c r="N26" s="238">
        <f t="shared" si="6"/>
        <v>12.4</v>
      </c>
      <c r="O26" s="239">
        <f t="shared" si="7"/>
        <v>12.59</v>
      </c>
      <c r="P26" s="238">
        <f t="shared" si="8"/>
        <v>12.59</v>
      </c>
      <c r="Q26" s="239">
        <f t="shared" si="9"/>
        <v>12.68</v>
      </c>
      <c r="R26" s="238">
        <f t="shared" si="10"/>
        <v>12.77</v>
      </c>
      <c r="S26" s="239">
        <f t="shared" si="11"/>
        <v>12.87</v>
      </c>
      <c r="T26" s="320">
        <f t="shared" si="12"/>
        <v>12.96</v>
      </c>
      <c r="U26" s="321">
        <f t="shared" si="13"/>
        <v>13.05</v>
      </c>
      <c r="V26" s="238">
        <f t="shared" si="14"/>
        <v>13.15</v>
      </c>
      <c r="W26" s="239">
        <f t="shared" si="15"/>
        <v>13.24</v>
      </c>
      <c r="X26" s="242">
        <f t="shared" si="16"/>
        <v>13.34</v>
      </c>
      <c r="Y26" s="239">
        <f t="shared" si="17"/>
        <v>13.43</v>
      </c>
      <c r="Z26" s="238">
        <f t="shared" si="18"/>
        <v>13.52</v>
      </c>
      <c r="AA26" s="239">
        <f t="shared" si="19"/>
        <v>13.62</v>
      </c>
      <c r="AB26" s="238">
        <f t="shared" si="20"/>
        <v>13.71</v>
      </c>
      <c r="AC26" s="239">
        <f t="shared" si="21"/>
        <v>13.81</v>
      </c>
      <c r="AD26" s="320">
        <f t="shared" si="22"/>
        <v>13.9</v>
      </c>
      <c r="AE26" s="321">
        <f t="shared" si="23"/>
        <v>13.99</v>
      </c>
      <c r="AF26" s="238">
        <f t="shared" si="24"/>
        <v>14.09</v>
      </c>
      <c r="AG26" s="239">
        <f t="shared" si="25"/>
        <v>14.18</v>
      </c>
      <c r="AH26" s="238">
        <f t="shared" si="26"/>
        <v>14.28</v>
      </c>
      <c r="AI26" s="239">
        <f t="shared" si="27"/>
        <v>14.37</v>
      </c>
      <c r="AJ26" s="238">
        <f t="shared" si="28"/>
        <v>14.46</v>
      </c>
      <c r="AK26" s="239">
        <f t="shared" si="29"/>
        <v>14.56</v>
      </c>
      <c r="AL26" s="238">
        <f t="shared" si="30"/>
        <v>14.65</v>
      </c>
      <c r="AM26" s="239">
        <f t="shared" si="31"/>
        <v>14.75</v>
      </c>
      <c r="AN26" s="320">
        <f t="shared" si="32"/>
        <v>14.84</v>
      </c>
      <c r="AO26" s="321">
        <f t="shared" si="33"/>
        <v>14.93</v>
      </c>
      <c r="AP26" s="242">
        <f t="shared" si="34"/>
        <v>15.03</v>
      </c>
      <c r="AQ26" s="239">
        <f t="shared" si="35"/>
        <v>15.12</v>
      </c>
      <c r="AR26" s="238">
        <f t="shared" si="36"/>
        <v>15.22</v>
      </c>
      <c r="AS26" s="239">
        <f t="shared" si="37"/>
        <v>15.31</v>
      </c>
      <c r="AT26" s="242">
        <f t="shared" si="38"/>
        <v>15.4</v>
      </c>
      <c r="AU26" s="239">
        <f t="shared" si="39"/>
        <v>15.5</v>
      </c>
      <c r="AV26" s="238">
        <f t="shared" si="40"/>
        <v>15.59</v>
      </c>
      <c r="AW26" s="239">
        <f t="shared" si="41"/>
        <v>15.68</v>
      </c>
      <c r="AX26" s="320">
        <f t="shared" si="42"/>
        <v>15.78</v>
      </c>
      <c r="AY26" s="321">
        <f t="shared" si="43"/>
        <v>15.87</v>
      </c>
      <c r="AZ26" s="238">
        <f t="shared" si="44"/>
        <v>15.97</v>
      </c>
      <c r="BA26" s="239">
        <f t="shared" si="45"/>
        <v>16.059999999999999</v>
      </c>
      <c r="BB26" s="242">
        <f t="shared" si="46"/>
        <v>16.149999999999999</v>
      </c>
      <c r="BC26" s="239">
        <f t="shared" si="47"/>
        <v>16.25</v>
      </c>
      <c r="BD26" s="238">
        <f t="shared" si="48"/>
        <v>16.34</v>
      </c>
      <c r="BE26" s="320"/>
      <c r="BF26" s="257"/>
      <c r="BG26" s="245">
        <v>2100000</v>
      </c>
      <c r="BH26" s="354"/>
      <c r="BI26" s="257"/>
      <c r="BJ26" s="257"/>
      <c r="BK26" s="257"/>
      <c r="BL26" s="257"/>
      <c r="BM26" s="257"/>
      <c r="BN26" s="257"/>
      <c r="BO26" s="257"/>
      <c r="BP26" s="257"/>
      <c r="BQ26" s="257"/>
      <c r="BR26" s="257"/>
      <c r="BS26" s="257"/>
      <c r="BT26" s="257"/>
      <c r="BU26" s="257"/>
      <c r="BV26" s="257"/>
      <c r="BW26" s="257"/>
      <c r="BX26" s="257"/>
      <c r="BY26" s="257"/>
      <c r="BZ26" s="257"/>
      <c r="CA26" s="257"/>
      <c r="CB26" s="257"/>
      <c r="CC26" s="257"/>
      <c r="CD26" s="257"/>
      <c r="CE26" s="257"/>
      <c r="CF26" s="257"/>
      <c r="CG26" s="257"/>
      <c r="CH26" s="257"/>
      <c r="CI26" s="257"/>
      <c r="CJ26" s="257"/>
      <c r="CK26" s="257"/>
      <c r="CL26" s="257"/>
      <c r="CM26" s="257"/>
      <c r="CN26" s="257"/>
      <c r="CO26" s="257"/>
      <c r="CP26" s="257"/>
      <c r="CQ26" s="257"/>
      <c r="CR26" s="257"/>
      <c r="CS26" s="257"/>
      <c r="CT26" s="257"/>
      <c r="CU26" s="257"/>
      <c r="CV26" s="257"/>
      <c r="CW26" s="257"/>
      <c r="CX26" s="257"/>
      <c r="CY26" s="257"/>
      <c r="CZ26" s="257"/>
      <c r="DA26" s="257"/>
      <c r="DB26" s="257"/>
      <c r="DC26" s="257"/>
      <c r="DD26" s="257"/>
      <c r="DE26" s="257"/>
      <c r="DF26" s="257"/>
      <c r="DG26" s="257"/>
      <c r="DH26" s="257"/>
      <c r="DI26" s="257"/>
      <c r="DJ26" s="257"/>
      <c r="DK26" s="257"/>
      <c r="DL26" s="257"/>
      <c r="DM26" s="257"/>
      <c r="DN26" s="257"/>
      <c r="DO26" s="257"/>
      <c r="DP26" s="257"/>
      <c r="DQ26" s="257"/>
      <c r="DR26" s="257"/>
      <c r="DS26" s="257"/>
      <c r="DT26" s="257"/>
      <c r="DU26" s="257"/>
      <c r="DV26" s="257"/>
      <c r="DW26" s="257"/>
      <c r="DX26" s="257"/>
      <c r="DY26" s="257"/>
      <c r="DZ26" s="257"/>
      <c r="EA26" s="257"/>
      <c r="EB26" s="257"/>
      <c r="EC26" s="257"/>
      <c r="ED26" s="257"/>
      <c r="EE26" s="257"/>
      <c r="EF26" s="257"/>
      <c r="EG26" s="257"/>
      <c r="EH26" s="257"/>
      <c r="EI26" s="257"/>
      <c r="EJ26" s="257"/>
      <c r="EK26" s="257"/>
      <c r="EL26" s="257"/>
      <c r="EM26" s="257"/>
      <c r="EN26" s="257"/>
      <c r="EO26" s="257"/>
      <c r="EP26" s="257"/>
      <c r="EQ26" s="257"/>
      <c r="ER26" s="257"/>
      <c r="ES26" s="257"/>
      <c r="ET26" s="257"/>
      <c r="EU26" s="257"/>
      <c r="EV26" s="257"/>
      <c r="EW26" s="257"/>
      <c r="EX26" s="257"/>
      <c r="EY26" s="257"/>
      <c r="EZ26" s="257"/>
      <c r="FA26" s="257"/>
      <c r="FB26" s="257"/>
      <c r="FC26" s="257"/>
      <c r="FD26" s="257"/>
      <c r="FE26" s="257"/>
      <c r="FF26" s="257"/>
      <c r="FG26" s="257"/>
      <c r="FH26" s="257"/>
      <c r="FI26" s="257"/>
      <c r="FJ26" s="257"/>
      <c r="FK26" s="257"/>
      <c r="FL26" s="257"/>
      <c r="FM26" s="257"/>
      <c r="FN26" s="257"/>
      <c r="FO26" s="257"/>
      <c r="FP26" s="257"/>
      <c r="FQ26" s="257"/>
      <c r="FR26" s="257"/>
      <c r="FS26" s="257"/>
      <c r="FT26" s="257"/>
      <c r="FU26" s="257"/>
      <c r="FV26" s="257"/>
      <c r="FW26" s="257"/>
      <c r="FX26" s="257"/>
      <c r="FY26" s="257"/>
      <c r="FZ26" s="257"/>
      <c r="GA26" s="257"/>
      <c r="GB26" s="257"/>
      <c r="GC26" s="257"/>
      <c r="GD26" s="257"/>
      <c r="GE26" s="257"/>
      <c r="GF26" s="257"/>
      <c r="GG26" s="257"/>
      <c r="GH26" s="257"/>
      <c r="GI26" s="257"/>
      <c r="GJ26" s="257"/>
      <c r="GK26" s="257"/>
      <c r="GL26" s="257"/>
      <c r="GM26" s="257"/>
      <c r="GN26" s="257"/>
      <c r="GO26" s="257"/>
      <c r="GP26" s="257"/>
      <c r="GQ26" s="257"/>
      <c r="GR26" s="257"/>
      <c r="GS26" s="257"/>
      <c r="GT26" s="257"/>
      <c r="GU26" s="257"/>
      <c r="GV26" s="257"/>
      <c r="GW26" s="257"/>
      <c r="GX26" s="257"/>
      <c r="GY26" s="257"/>
      <c r="GZ26" s="257"/>
      <c r="HA26" s="257"/>
      <c r="HB26" s="257"/>
      <c r="HC26" s="257"/>
      <c r="HD26" s="257"/>
      <c r="HE26" s="257"/>
      <c r="HF26" s="257"/>
      <c r="HG26" s="257"/>
      <c r="HH26" s="257"/>
      <c r="HI26" s="257"/>
      <c r="HJ26" s="257"/>
      <c r="HK26" s="257"/>
      <c r="HL26" s="257"/>
      <c r="HM26" s="257"/>
      <c r="HN26" s="257"/>
      <c r="HO26" s="257"/>
      <c r="HP26" s="257"/>
      <c r="HQ26" s="257"/>
      <c r="HR26" s="257"/>
      <c r="HS26" s="257"/>
      <c r="HT26" s="257"/>
      <c r="HU26" s="257"/>
      <c r="HV26" s="257"/>
      <c r="HW26" s="257"/>
      <c r="HX26" s="257"/>
      <c r="HY26" s="257"/>
      <c r="HZ26" s="257"/>
      <c r="IA26" s="257"/>
      <c r="IB26" s="257"/>
      <c r="IC26" s="257"/>
      <c r="ID26" s="257"/>
      <c r="IE26" s="257"/>
      <c r="IF26" s="257"/>
      <c r="IG26" s="257"/>
      <c r="IH26" s="257"/>
      <c r="II26" s="257"/>
      <c r="IJ26" s="257"/>
      <c r="IK26" s="257"/>
      <c r="IL26" s="257"/>
      <c r="IM26" s="257"/>
      <c r="IN26" s="257"/>
      <c r="IO26" s="257"/>
      <c r="IP26" s="257"/>
      <c r="IQ26" s="257"/>
      <c r="IR26" s="257"/>
      <c r="IS26" s="257"/>
      <c r="IT26" s="257"/>
      <c r="IU26" s="257"/>
      <c r="IV26" s="257"/>
    </row>
    <row r="27" spans="1:256" ht="15" x14ac:dyDescent="0.25">
      <c r="A27" s="214">
        <v>39</v>
      </c>
      <c r="B27" s="215">
        <f t="shared" si="49"/>
        <v>1.1839999999999999</v>
      </c>
      <c r="C27" s="202">
        <v>8.0000000000000002E-3</v>
      </c>
      <c r="D27" s="203"/>
      <c r="E27" s="354"/>
      <c r="F27" s="280">
        <v>2200000</v>
      </c>
      <c r="G27" s="237">
        <f t="shared" si="50"/>
        <v>11.63</v>
      </c>
      <c r="H27" s="238">
        <f t="shared" si="0"/>
        <v>11.72</v>
      </c>
      <c r="I27" s="239">
        <f t="shared" si="1"/>
        <v>11.81</v>
      </c>
      <c r="J27" s="320">
        <f t="shared" si="2"/>
        <v>11.91</v>
      </c>
      <c r="K27" s="321">
        <f t="shared" si="3"/>
        <v>12</v>
      </c>
      <c r="L27" s="238">
        <f t="shared" si="4"/>
        <v>12.1</v>
      </c>
      <c r="M27" s="239">
        <f t="shared" si="5"/>
        <v>11.91</v>
      </c>
      <c r="N27" s="238">
        <f t="shared" si="6"/>
        <v>12.28</v>
      </c>
      <c r="O27" s="239">
        <f t="shared" si="7"/>
        <v>12.47</v>
      </c>
      <c r="P27" s="238">
        <f t="shared" si="8"/>
        <v>12.47</v>
      </c>
      <c r="Q27" s="239">
        <f t="shared" si="9"/>
        <v>12.56</v>
      </c>
      <c r="R27" s="238">
        <f t="shared" si="10"/>
        <v>12.65</v>
      </c>
      <c r="S27" s="239">
        <f t="shared" si="11"/>
        <v>12.75</v>
      </c>
      <c r="T27" s="320">
        <f t="shared" si="12"/>
        <v>12.84</v>
      </c>
      <c r="U27" s="321">
        <f t="shared" si="13"/>
        <v>12.93</v>
      </c>
      <c r="V27" s="238">
        <f t="shared" si="14"/>
        <v>13.03</v>
      </c>
      <c r="W27" s="239">
        <f t="shared" si="15"/>
        <v>13.12</v>
      </c>
      <c r="X27" s="242">
        <f t="shared" si="16"/>
        <v>13.21</v>
      </c>
      <c r="Y27" s="239">
        <f t="shared" si="17"/>
        <v>13.3</v>
      </c>
      <c r="Z27" s="238">
        <f t="shared" si="18"/>
        <v>13.4</v>
      </c>
      <c r="AA27" s="239">
        <f t="shared" si="19"/>
        <v>13.49</v>
      </c>
      <c r="AB27" s="238">
        <f t="shared" si="20"/>
        <v>13.58</v>
      </c>
      <c r="AC27" s="239">
        <f t="shared" si="21"/>
        <v>13.68</v>
      </c>
      <c r="AD27" s="320">
        <f t="shared" si="22"/>
        <v>13.77</v>
      </c>
      <c r="AE27" s="321">
        <f t="shared" si="23"/>
        <v>13.86</v>
      </c>
      <c r="AF27" s="238">
        <f t="shared" si="24"/>
        <v>13.96</v>
      </c>
      <c r="AG27" s="239">
        <f t="shared" si="25"/>
        <v>14.05</v>
      </c>
      <c r="AH27" s="238">
        <f t="shared" si="26"/>
        <v>14.14</v>
      </c>
      <c r="AI27" s="239">
        <f t="shared" si="27"/>
        <v>14.24</v>
      </c>
      <c r="AJ27" s="238">
        <f t="shared" si="28"/>
        <v>14.33</v>
      </c>
      <c r="AK27" s="239">
        <f t="shared" si="29"/>
        <v>14.42</v>
      </c>
      <c r="AL27" s="238">
        <f t="shared" si="30"/>
        <v>14.51</v>
      </c>
      <c r="AM27" s="239">
        <f t="shared" si="31"/>
        <v>14.61</v>
      </c>
      <c r="AN27" s="320">
        <f t="shared" si="32"/>
        <v>14.7</v>
      </c>
      <c r="AO27" s="321">
        <f t="shared" si="33"/>
        <v>14.79</v>
      </c>
      <c r="AP27" s="242">
        <f t="shared" si="34"/>
        <v>14.89</v>
      </c>
      <c r="AQ27" s="239">
        <f t="shared" si="35"/>
        <v>14.98</v>
      </c>
      <c r="AR27" s="238">
        <f t="shared" si="36"/>
        <v>15.07</v>
      </c>
      <c r="AS27" s="239">
        <f t="shared" si="37"/>
        <v>15.17</v>
      </c>
      <c r="AT27" s="242">
        <f t="shared" si="38"/>
        <v>15.26</v>
      </c>
      <c r="AU27" s="239">
        <f t="shared" si="39"/>
        <v>15.35</v>
      </c>
      <c r="AV27" s="238">
        <f t="shared" si="40"/>
        <v>15.44</v>
      </c>
      <c r="AW27" s="239">
        <f t="shared" si="41"/>
        <v>15.54</v>
      </c>
      <c r="AX27" s="320">
        <f t="shared" si="42"/>
        <v>15.63</v>
      </c>
      <c r="AY27" s="321">
        <f t="shared" si="43"/>
        <v>15.72</v>
      </c>
      <c r="AZ27" s="238">
        <f t="shared" si="44"/>
        <v>15.82</v>
      </c>
      <c r="BA27" s="239">
        <f t="shared" si="45"/>
        <v>15.91</v>
      </c>
      <c r="BB27" s="242">
        <f t="shared" si="46"/>
        <v>16</v>
      </c>
      <c r="BC27" s="239">
        <f t="shared" si="47"/>
        <v>16.100000000000001</v>
      </c>
      <c r="BD27" s="238">
        <f t="shared" si="48"/>
        <v>16.190000000000001</v>
      </c>
      <c r="BE27" s="320"/>
      <c r="BF27" s="257"/>
      <c r="BG27" s="236">
        <v>2200000</v>
      </c>
      <c r="BH27" s="354"/>
      <c r="BI27" s="257"/>
      <c r="BJ27" s="257"/>
      <c r="BK27" s="257"/>
      <c r="BL27" s="257"/>
      <c r="BM27" s="257"/>
      <c r="BN27" s="257"/>
      <c r="BO27" s="257"/>
      <c r="BP27" s="257"/>
      <c r="BQ27" s="257"/>
      <c r="BR27" s="257"/>
      <c r="BS27" s="257"/>
      <c r="BT27" s="257"/>
      <c r="BU27" s="257"/>
      <c r="BV27" s="257"/>
      <c r="BW27" s="257"/>
      <c r="BX27" s="257"/>
      <c r="BY27" s="257"/>
      <c r="BZ27" s="257"/>
      <c r="CA27" s="257"/>
      <c r="CB27" s="257"/>
      <c r="CC27" s="257"/>
      <c r="CD27" s="257"/>
      <c r="CE27" s="257"/>
      <c r="CF27" s="257"/>
      <c r="CG27" s="257"/>
      <c r="CH27" s="257"/>
      <c r="CI27" s="257"/>
      <c r="CJ27" s="257"/>
      <c r="CK27" s="257"/>
      <c r="CL27" s="257"/>
      <c r="CM27" s="257"/>
      <c r="CN27" s="257"/>
      <c r="CO27" s="257"/>
      <c r="CP27" s="257"/>
      <c r="CQ27" s="257"/>
      <c r="CR27" s="257"/>
      <c r="CS27" s="257"/>
      <c r="CT27" s="257"/>
      <c r="CU27" s="257"/>
      <c r="CV27" s="257"/>
      <c r="CW27" s="257"/>
      <c r="CX27" s="257"/>
      <c r="CY27" s="257"/>
      <c r="CZ27" s="257"/>
      <c r="DA27" s="257"/>
      <c r="DB27" s="257"/>
      <c r="DC27" s="257"/>
      <c r="DD27" s="257"/>
      <c r="DE27" s="257"/>
      <c r="DF27" s="257"/>
      <c r="DG27" s="257"/>
      <c r="DH27" s="257"/>
      <c r="DI27" s="257"/>
      <c r="DJ27" s="257"/>
      <c r="DK27" s="257"/>
      <c r="DL27" s="257"/>
      <c r="DM27" s="257"/>
      <c r="DN27" s="257"/>
      <c r="DO27" s="257"/>
      <c r="DP27" s="257"/>
      <c r="DQ27" s="257"/>
      <c r="DR27" s="257"/>
      <c r="DS27" s="257"/>
      <c r="DT27" s="257"/>
      <c r="DU27" s="257"/>
      <c r="DV27" s="257"/>
      <c r="DW27" s="257"/>
      <c r="DX27" s="257"/>
      <c r="DY27" s="257"/>
      <c r="DZ27" s="257"/>
      <c r="EA27" s="257"/>
      <c r="EB27" s="257"/>
      <c r="EC27" s="257"/>
      <c r="ED27" s="257"/>
      <c r="EE27" s="257"/>
      <c r="EF27" s="257"/>
      <c r="EG27" s="257"/>
      <c r="EH27" s="257"/>
      <c r="EI27" s="257"/>
      <c r="EJ27" s="257"/>
      <c r="EK27" s="257"/>
      <c r="EL27" s="257"/>
      <c r="EM27" s="257"/>
      <c r="EN27" s="257"/>
      <c r="EO27" s="257"/>
      <c r="EP27" s="257"/>
      <c r="EQ27" s="257"/>
      <c r="ER27" s="257"/>
      <c r="ES27" s="257"/>
      <c r="ET27" s="257"/>
      <c r="EU27" s="257"/>
      <c r="EV27" s="257"/>
      <c r="EW27" s="257"/>
      <c r="EX27" s="257"/>
      <c r="EY27" s="257"/>
      <c r="EZ27" s="257"/>
      <c r="FA27" s="257"/>
      <c r="FB27" s="257"/>
      <c r="FC27" s="257"/>
      <c r="FD27" s="257"/>
      <c r="FE27" s="257"/>
      <c r="FF27" s="257"/>
      <c r="FG27" s="257"/>
      <c r="FH27" s="257"/>
      <c r="FI27" s="257"/>
      <c r="FJ27" s="257"/>
      <c r="FK27" s="257"/>
      <c r="FL27" s="257"/>
      <c r="FM27" s="257"/>
      <c r="FN27" s="257"/>
      <c r="FO27" s="257"/>
      <c r="FP27" s="257"/>
      <c r="FQ27" s="257"/>
      <c r="FR27" s="257"/>
      <c r="FS27" s="257"/>
      <c r="FT27" s="257"/>
      <c r="FU27" s="257"/>
      <c r="FV27" s="257"/>
      <c r="FW27" s="257"/>
      <c r="FX27" s="257"/>
      <c r="FY27" s="257"/>
      <c r="FZ27" s="257"/>
      <c r="GA27" s="257"/>
      <c r="GB27" s="257"/>
      <c r="GC27" s="257"/>
      <c r="GD27" s="257"/>
      <c r="GE27" s="257"/>
      <c r="GF27" s="257"/>
      <c r="GG27" s="257"/>
      <c r="GH27" s="257"/>
      <c r="GI27" s="257"/>
      <c r="GJ27" s="257"/>
      <c r="GK27" s="257"/>
      <c r="GL27" s="257"/>
      <c r="GM27" s="257"/>
      <c r="GN27" s="257"/>
      <c r="GO27" s="257"/>
      <c r="GP27" s="257"/>
      <c r="GQ27" s="257"/>
      <c r="GR27" s="257"/>
      <c r="GS27" s="257"/>
      <c r="GT27" s="257"/>
      <c r="GU27" s="257"/>
      <c r="GV27" s="257"/>
      <c r="GW27" s="257"/>
      <c r="GX27" s="257"/>
      <c r="GY27" s="257"/>
      <c r="GZ27" s="257"/>
      <c r="HA27" s="257"/>
      <c r="HB27" s="257"/>
      <c r="HC27" s="257"/>
      <c r="HD27" s="257"/>
      <c r="HE27" s="257"/>
      <c r="HF27" s="257"/>
      <c r="HG27" s="257"/>
      <c r="HH27" s="257"/>
      <c r="HI27" s="257"/>
      <c r="HJ27" s="257"/>
      <c r="HK27" s="257"/>
      <c r="HL27" s="257"/>
      <c r="HM27" s="257"/>
      <c r="HN27" s="257"/>
      <c r="HO27" s="257"/>
      <c r="HP27" s="257"/>
      <c r="HQ27" s="257"/>
      <c r="HR27" s="257"/>
      <c r="HS27" s="257"/>
      <c r="HT27" s="257"/>
      <c r="HU27" s="257"/>
      <c r="HV27" s="257"/>
      <c r="HW27" s="257"/>
      <c r="HX27" s="257"/>
      <c r="HY27" s="257"/>
      <c r="HZ27" s="257"/>
      <c r="IA27" s="257"/>
      <c r="IB27" s="257"/>
      <c r="IC27" s="257"/>
      <c r="ID27" s="257"/>
      <c r="IE27" s="257"/>
      <c r="IF27" s="257"/>
      <c r="IG27" s="257"/>
      <c r="IH27" s="257"/>
      <c r="II27" s="257"/>
      <c r="IJ27" s="257"/>
      <c r="IK27" s="257"/>
      <c r="IL27" s="257"/>
      <c r="IM27" s="257"/>
      <c r="IN27" s="257"/>
      <c r="IO27" s="257"/>
      <c r="IP27" s="257"/>
      <c r="IQ27" s="257"/>
      <c r="IR27" s="257"/>
      <c r="IS27" s="257"/>
      <c r="IT27" s="257"/>
      <c r="IU27" s="257"/>
      <c r="IV27" s="257"/>
    </row>
    <row r="28" spans="1:256" ht="15" x14ac:dyDescent="0.25">
      <c r="A28" s="200">
        <v>40</v>
      </c>
      <c r="B28" s="201">
        <f t="shared" si="49"/>
        <v>1.1919999999999999</v>
      </c>
      <c r="C28" s="202">
        <v>8.0000000000000002E-3</v>
      </c>
      <c r="D28" s="203"/>
      <c r="E28" s="354"/>
      <c r="F28" s="322">
        <v>2300000</v>
      </c>
      <c r="G28" s="237">
        <f t="shared" si="50"/>
        <v>11.53</v>
      </c>
      <c r="H28" s="238">
        <f t="shared" si="0"/>
        <v>11.62</v>
      </c>
      <c r="I28" s="239">
        <f t="shared" si="1"/>
        <v>11.71</v>
      </c>
      <c r="J28" s="320">
        <f t="shared" si="2"/>
        <v>11.81</v>
      </c>
      <c r="K28" s="321">
        <f t="shared" si="3"/>
        <v>11.9</v>
      </c>
      <c r="L28" s="238">
        <f t="shared" si="4"/>
        <v>11.99</v>
      </c>
      <c r="M28" s="239">
        <f t="shared" si="5"/>
        <v>11.81</v>
      </c>
      <c r="N28" s="238">
        <f t="shared" si="6"/>
        <v>12.18</v>
      </c>
      <c r="O28" s="239">
        <f t="shared" si="7"/>
        <v>12.36</v>
      </c>
      <c r="P28" s="238">
        <f t="shared" si="8"/>
        <v>12.36</v>
      </c>
      <c r="Q28" s="239">
        <f t="shared" si="9"/>
        <v>12.45</v>
      </c>
      <c r="R28" s="238">
        <f t="shared" si="10"/>
        <v>12.54</v>
      </c>
      <c r="S28" s="239">
        <f t="shared" si="11"/>
        <v>12.64</v>
      </c>
      <c r="T28" s="320">
        <f t="shared" si="12"/>
        <v>12.73</v>
      </c>
      <c r="U28" s="321">
        <f t="shared" si="13"/>
        <v>12.82</v>
      </c>
      <c r="V28" s="238">
        <f t="shared" si="14"/>
        <v>12.91</v>
      </c>
      <c r="W28" s="239">
        <f t="shared" si="15"/>
        <v>13.01</v>
      </c>
      <c r="X28" s="242">
        <f t="shared" si="16"/>
        <v>13.1</v>
      </c>
      <c r="Y28" s="239">
        <f t="shared" si="17"/>
        <v>13.19</v>
      </c>
      <c r="Z28" s="238">
        <f t="shared" si="18"/>
        <v>13.28</v>
      </c>
      <c r="AA28" s="239">
        <f t="shared" si="19"/>
        <v>13.37</v>
      </c>
      <c r="AB28" s="238">
        <f t="shared" si="20"/>
        <v>13.47</v>
      </c>
      <c r="AC28" s="239">
        <f t="shared" si="21"/>
        <v>13.56</v>
      </c>
      <c r="AD28" s="320">
        <f t="shared" si="22"/>
        <v>13.65</v>
      </c>
      <c r="AE28" s="321">
        <f t="shared" si="23"/>
        <v>13.74</v>
      </c>
      <c r="AF28" s="238">
        <f t="shared" si="24"/>
        <v>13.84</v>
      </c>
      <c r="AG28" s="239">
        <f t="shared" si="25"/>
        <v>13.93</v>
      </c>
      <c r="AH28" s="238">
        <f t="shared" si="26"/>
        <v>14.02</v>
      </c>
      <c r="AI28" s="239">
        <f t="shared" si="27"/>
        <v>14.11</v>
      </c>
      <c r="AJ28" s="238">
        <f t="shared" si="28"/>
        <v>14.2</v>
      </c>
      <c r="AK28" s="239">
        <f t="shared" si="29"/>
        <v>14.3</v>
      </c>
      <c r="AL28" s="238">
        <f t="shared" si="30"/>
        <v>14.39</v>
      </c>
      <c r="AM28" s="239">
        <f t="shared" si="31"/>
        <v>14.48</v>
      </c>
      <c r="AN28" s="320">
        <f t="shared" si="32"/>
        <v>14.57</v>
      </c>
      <c r="AO28" s="321">
        <f t="shared" si="33"/>
        <v>14.67</v>
      </c>
      <c r="AP28" s="242">
        <f t="shared" si="34"/>
        <v>14.76</v>
      </c>
      <c r="AQ28" s="239">
        <f t="shared" si="35"/>
        <v>14.85</v>
      </c>
      <c r="AR28" s="238">
        <f t="shared" si="36"/>
        <v>14.94</v>
      </c>
      <c r="AS28" s="239">
        <f t="shared" si="37"/>
        <v>15.04</v>
      </c>
      <c r="AT28" s="242">
        <f t="shared" si="38"/>
        <v>15.13</v>
      </c>
      <c r="AU28" s="239">
        <f t="shared" si="39"/>
        <v>15.22</v>
      </c>
      <c r="AV28" s="238">
        <f t="shared" si="40"/>
        <v>15.31</v>
      </c>
      <c r="AW28" s="239">
        <f t="shared" si="41"/>
        <v>15.4</v>
      </c>
      <c r="AX28" s="320">
        <f t="shared" si="42"/>
        <v>15.5</v>
      </c>
      <c r="AY28" s="321">
        <f t="shared" si="43"/>
        <v>15.59</v>
      </c>
      <c r="AZ28" s="238">
        <f t="shared" si="44"/>
        <v>15.68</v>
      </c>
      <c r="BA28" s="239">
        <f t="shared" si="45"/>
        <v>15.77</v>
      </c>
      <c r="BB28" s="242">
        <f t="shared" si="46"/>
        <v>15.87</v>
      </c>
      <c r="BC28" s="239">
        <f t="shared" si="47"/>
        <v>15.96</v>
      </c>
      <c r="BD28" s="238">
        <f t="shared" si="48"/>
        <v>16.05</v>
      </c>
      <c r="BE28" s="320"/>
      <c r="BF28" s="257"/>
      <c r="BG28" s="245">
        <v>2300000</v>
      </c>
      <c r="BH28" s="354"/>
      <c r="BI28" s="257"/>
      <c r="BJ28" s="257"/>
      <c r="BK28" s="257"/>
      <c r="BL28" s="257"/>
      <c r="BM28" s="257"/>
      <c r="BN28" s="257"/>
      <c r="BO28" s="257"/>
      <c r="BP28" s="257"/>
      <c r="BQ28" s="257"/>
      <c r="BR28" s="257"/>
      <c r="BS28" s="257"/>
      <c r="BT28" s="257"/>
      <c r="BU28" s="257"/>
      <c r="BV28" s="257"/>
      <c r="BW28" s="257"/>
      <c r="BX28" s="257"/>
      <c r="BY28" s="257"/>
      <c r="BZ28" s="257"/>
      <c r="CA28" s="257"/>
      <c r="CB28" s="257"/>
      <c r="CC28" s="257"/>
      <c r="CD28" s="257"/>
      <c r="CE28" s="257"/>
      <c r="CF28" s="257"/>
      <c r="CG28" s="257"/>
      <c r="CH28" s="257"/>
      <c r="CI28" s="257"/>
      <c r="CJ28" s="257"/>
      <c r="CK28" s="257"/>
      <c r="CL28" s="257"/>
      <c r="CM28" s="257"/>
      <c r="CN28" s="257"/>
      <c r="CO28" s="257"/>
      <c r="CP28" s="257"/>
      <c r="CQ28" s="257"/>
      <c r="CR28" s="257"/>
      <c r="CS28" s="257"/>
      <c r="CT28" s="257"/>
      <c r="CU28" s="257"/>
      <c r="CV28" s="257"/>
      <c r="CW28" s="257"/>
      <c r="CX28" s="257"/>
      <c r="CY28" s="257"/>
      <c r="CZ28" s="257"/>
      <c r="DA28" s="257"/>
      <c r="DB28" s="257"/>
      <c r="DC28" s="257"/>
      <c r="DD28" s="257"/>
      <c r="DE28" s="257"/>
      <c r="DF28" s="257"/>
      <c r="DG28" s="257"/>
      <c r="DH28" s="257"/>
      <c r="DI28" s="257"/>
      <c r="DJ28" s="257"/>
      <c r="DK28" s="257"/>
      <c r="DL28" s="257"/>
      <c r="DM28" s="257"/>
      <c r="DN28" s="257"/>
      <c r="DO28" s="257"/>
      <c r="DP28" s="257"/>
      <c r="DQ28" s="257"/>
      <c r="DR28" s="257"/>
      <c r="DS28" s="257"/>
      <c r="DT28" s="257"/>
      <c r="DU28" s="257"/>
      <c r="DV28" s="257"/>
      <c r="DW28" s="257"/>
      <c r="DX28" s="257"/>
      <c r="DY28" s="257"/>
      <c r="DZ28" s="257"/>
      <c r="EA28" s="257"/>
      <c r="EB28" s="257"/>
      <c r="EC28" s="257"/>
      <c r="ED28" s="257"/>
      <c r="EE28" s="257"/>
      <c r="EF28" s="257"/>
      <c r="EG28" s="257"/>
      <c r="EH28" s="257"/>
      <c r="EI28" s="257"/>
      <c r="EJ28" s="257"/>
      <c r="EK28" s="257"/>
      <c r="EL28" s="257"/>
      <c r="EM28" s="257"/>
      <c r="EN28" s="257"/>
      <c r="EO28" s="257"/>
      <c r="EP28" s="257"/>
      <c r="EQ28" s="257"/>
      <c r="ER28" s="257"/>
      <c r="ES28" s="257"/>
      <c r="ET28" s="257"/>
      <c r="EU28" s="257"/>
      <c r="EV28" s="257"/>
      <c r="EW28" s="257"/>
      <c r="EX28" s="257"/>
      <c r="EY28" s="257"/>
      <c r="EZ28" s="257"/>
      <c r="FA28" s="257"/>
      <c r="FB28" s="257"/>
      <c r="FC28" s="257"/>
      <c r="FD28" s="257"/>
      <c r="FE28" s="257"/>
      <c r="FF28" s="257"/>
      <c r="FG28" s="257"/>
      <c r="FH28" s="257"/>
      <c r="FI28" s="257"/>
      <c r="FJ28" s="257"/>
      <c r="FK28" s="257"/>
      <c r="FL28" s="257"/>
      <c r="FM28" s="257"/>
      <c r="FN28" s="257"/>
      <c r="FO28" s="257"/>
      <c r="FP28" s="257"/>
      <c r="FQ28" s="257"/>
      <c r="FR28" s="257"/>
      <c r="FS28" s="257"/>
      <c r="FT28" s="257"/>
      <c r="FU28" s="257"/>
      <c r="FV28" s="257"/>
      <c r="FW28" s="257"/>
      <c r="FX28" s="257"/>
      <c r="FY28" s="257"/>
      <c r="FZ28" s="257"/>
      <c r="GA28" s="257"/>
      <c r="GB28" s="257"/>
      <c r="GC28" s="257"/>
      <c r="GD28" s="257"/>
      <c r="GE28" s="257"/>
      <c r="GF28" s="257"/>
      <c r="GG28" s="257"/>
      <c r="GH28" s="257"/>
      <c r="GI28" s="257"/>
      <c r="GJ28" s="257"/>
      <c r="GK28" s="257"/>
      <c r="GL28" s="257"/>
      <c r="GM28" s="257"/>
      <c r="GN28" s="257"/>
      <c r="GO28" s="257"/>
      <c r="GP28" s="257"/>
      <c r="GQ28" s="257"/>
      <c r="GR28" s="257"/>
      <c r="GS28" s="257"/>
      <c r="GT28" s="257"/>
      <c r="GU28" s="257"/>
      <c r="GV28" s="257"/>
      <c r="GW28" s="257"/>
      <c r="GX28" s="257"/>
      <c r="GY28" s="257"/>
      <c r="GZ28" s="257"/>
      <c r="HA28" s="257"/>
      <c r="HB28" s="257"/>
      <c r="HC28" s="257"/>
      <c r="HD28" s="257"/>
      <c r="HE28" s="257"/>
      <c r="HF28" s="257"/>
      <c r="HG28" s="257"/>
      <c r="HH28" s="257"/>
      <c r="HI28" s="257"/>
      <c r="HJ28" s="257"/>
      <c r="HK28" s="257"/>
      <c r="HL28" s="257"/>
      <c r="HM28" s="257"/>
      <c r="HN28" s="257"/>
      <c r="HO28" s="257"/>
      <c r="HP28" s="257"/>
      <c r="HQ28" s="257"/>
      <c r="HR28" s="257"/>
      <c r="HS28" s="257"/>
      <c r="HT28" s="257"/>
      <c r="HU28" s="257"/>
      <c r="HV28" s="257"/>
      <c r="HW28" s="257"/>
      <c r="HX28" s="257"/>
      <c r="HY28" s="257"/>
      <c r="HZ28" s="257"/>
      <c r="IA28" s="257"/>
      <c r="IB28" s="257"/>
      <c r="IC28" s="257"/>
      <c r="ID28" s="257"/>
      <c r="IE28" s="257"/>
      <c r="IF28" s="257"/>
      <c r="IG28" s="257"/>
      <c r="IH28" s="257"/>
      <c r="II28" s="257"/>
      <c r="IJ28" s="257"/>
      <c r="IK28" s="257"/>
      <c r="IL28" s="257"/>
      <c r="IM28" s="257"/>
      <c r="IN28" s="257"/>
      <c r="IO28" s="257"/>
      <c r="IP28" s="257"/>
      <c r="IQ28" s="257"/>
      <c r="IR28" s="257"/>
      <c r="IS28" s="257"/>
      <c r="IT28" s="257"/>
      <c r="IU28" s="257"/>
      <c r="IV28" s="257"/>
    </row>
    <row r="29" spans="1:256" ht="15" x14ac:dyDescent="0.25">
      <c r="A29" s="214">
        <v>41</v>
      </c>
      <c r="B29" s="215">
        <f t="shared" si="49"/>
        <v>1.2</v>
      </c>
      <c r="C29" s="202">
        <v>8.0000000000000002E-3</v>
      </c>
      <c r="D29" s="203"/>
      <c r="E29" s="354"/>
      <c r="F29" s="280">
        <v>2400000</v>
      </c>
      <c r="G29" s="237">
        <f t="shared" si="50"/>
        <v>11.44</v>
      </c>
      <c r="H29" s="238">
        <f t="shared" si="0"/>
        <v>11.53</v>
      </c>
      <c r="I29" s="239">
        <f t="shared" si="1"/>
        <v>11.62</v>
      </c>
      <c r="J29" s="320">
        <f t="shared" si="2"/>
        <v>11.71</v>
      </c>
      <c r="K29" s="321">
        <f t="shared" si="3"/>
        <v>11.81</v>
      </c>
      <c r="L29" s="238">
        <f t="shared" si="4"/>
        <v>11.9</v>
      </c>
      <c r="M29" s="239">
        <f t="shared" si="5"/>
        <v>11.71</v>
      </c>
      <c r="N29" s="238">
        <f t="shared" si="6"/>
        <v>12.08</v>
      </c>
      <c r="O29" s="239">
        <f t="shared" si="7"/>
        <v>12.27</v>
      </c>
      <c r="P29" s="238">
        <f t="shared" si="8"/>
        <v>12.26</v>
      </c>
      <c r="Q29" s="239">
        <f t="shared" si="9"/>
        <v>12.36</v>
      </c>
      <c r="R29" s="238">
        <f t="shared" si="10"/>
        <v>12.45</v>
      </c>
      <c r="S29" s="239">
        <f t="shared" si="11"/>
        <v>12.54</v>
      </c>
      <c r="T29" s="320">
        <f t="shared" si="12"/>
        <v>12.63</v>
      </c>
      <c r="U29" s="321">
        <f t="shared" si="13"/>
        <v>12.72</v>
      </c>
      <c r="V29" s="238">
        <f t="shared" si="14"/>
        <v>12.81</v>
      </c>
      <c r="W29" s="239">
        <f t="shared" si="15"/>
        <v>12.9</v>
      </c>
      <c r="X29" s="242">
        <f t="shared" si="16"/>
        <v>13</v>
      </c>
      <c r="Y29" s="239">
        <f t="shared" si="17"/>
        <v>13.09</v>
      </c>
      <c r="Z29" s="238">
        <f t="shared" si="18"/>
        <v>13.18</v>
      </c>
      <c r="AA29" s="239">
        <f t="shared" si="19"/>
        <v>13.27</v>
      </c>
      <c r="AB29" s="238">
        <f t="shared" si="20"/>
        <v>13.36</v>
      </c>
      <c r="AC29" s="239">
        <f t="shared" si="21"/>
        <v>13.45</v>
      </c>
      <c r="AD29" s="320">
        <f t="shared" si="22"/>
        <v>13.54</v>
      </c>
      <c r="AE29" s="321">
        <f t="shared" si="23"/>
        <v>13.64</v>
      </c>
      <c r="AF29" s="238">
        <f t="shared" si="24"/>
        <v>13.73</v>
      </c>
      <c r="AG29" s="239">
        <f t="shared" si="25"/>
        <v>13.82</v>
      </c>
      <c r="AH29" s="238">
        <f t="shared" si="26"/>
        <v>13.91</v>
      </c>
      <c r="AI29" s="239">
        <f t="shared" si="27"/>
        <v>14</v>
      </c>
      <c r="AJ29" s="238">
        <f t="shared" si="28"/>
        <v>14.09</v>
      </c>
      <c r="AK29" s="239">
        <f t="shared" si="29"/>
        <v>14.19</v>
      </c>
      <c r="AL29" s="238">
        <f t="shared" si="30"/>
        <v>14.28</v>
      </c>
      <c r="AM29" s="239">
        <f t="shared" si="31"/>
        <v>14.37</v>
      </c>
      <c r="AN29" s="320">
        <f t="shared" si="32"/>
        <v>14.46</v>
      </c>
      <c r="AO29" s="321">
        <f t="shared" si="33"/>
        <v>14.55</v>
      </c>
      <c r="AP29" s="242">
        <f t="shared" si="34"/>
        <v>14.64</v>
      </c>
      <c r="AQ29" s="239">
        <f t="shared" si="35"/>
        <v>14.73</v>
      </c>
      <c r="AR29" s="238">
        <f t="shared" si="36"/>
        <v>14.83</v>
      </c>
      <c r="AS29" s="239">
        <f t="shared" si="37"/>
        <v>14.92</v>
      </c>
      <c r="AT29" s="242">
        <f t="shared" si="38"/>
        <v>15.01</v>
      </c>
      <c r="AU29" s="239">
        <f t="shared" si="39"/>
        <v>15.1</v>
      </c>
      <c r="AV29" s="238">
        <f t="shared" si="40"/>
        <v>15.19</v>
      </c>
      <c r="AW29" s="239">
        <f t="shared" si="41"/>
        <v>15.28</v>
      </c>
      <c r="AX29" s="320">
        <f t="shared" si="42"/>
        <v>15.38</v>
      </c>
      <c r="AY29" s="321">
        <f t="shared" si="43"/>
        <v>15.47</v>
      </c>
      <c r="AZ29" s="238">
        <f t="shared" si="44"/>
        <v>15.56</v>
      </c>
      <c r="BA29" s="239">
        <f t="shared" si="45"/>
        <v>15.65</v>
      </c>
      <c r="BB29" s="242">
        <f t="shared" si="46"/>
        <v>15.74</v>
      </c>
      <c r="BC29" s="239">
        <f t="shared" si="47"/>
        <v>15.83</v>
      </c>
      <c r="BD29" s="238">
        <f t="shared" si="48"/>
        <v>15.92</v>
      </c>
      <c r="BE29" s="320"/>
      <c r="BF29" s="257"/>
      <c r="BG29" s="236">
        <v>2400000</v>
      </c>
      <c r="BH29" s="354"/>
      <c r="BI29" s="257"/>
      <c r="BJ29" s="257"/>
      <c r="BK29" s="257"/>
      <c r="BL29" s="257"/>
      <c r="BM29" s="257"/>
      <c r="BN29" s="257"/>
      <c r="BO29" s="257"/>
      <c r="BP29" s="257"/>
      <c r="BQ29" s="257"/>
      <c r="BR29" s="257"/>
      <c r="BS29" s="257"/>
      <c r="BT29" s="257"/>
      <c r="BU29" s="257"/>
      <c r="BV29" s="257"/>
      <c r="BW29" s="257"/>
      <c r="BX29" s="257"/>
      <c r="BY29" s="257"/>
      <c r="BZ29" s="257"/>
      <c r="CA29" s="257"/>
      <c r="CB29" s="257"/>
      <c r="CC29" s="257"/>
      <c r="CD29" s="257"/>
      <c r="CE29" s="257"/>
      <c r="CF29" s="257"/>
      <c r="CG29" s="257"/>
      <c r="CH29" s="257"/>
      <c r="CI29" s="257"/>
      <c r="CJ29" s="257"/>
      <c r="CK29" s="257"/>
      <c r="CL29" s="257"/>
      <c r="CM29" s="257"/>
      <c r="CN29" s="257"/>
      <c r="CO29" s="257"/>
      <c r="CP29" s="257"/>
      <c r="CQ29" s="257"/>
      <c r="CR29" s="257"/>
      <c r="CS29" s="257"/>
      <c r="CT29" s="257"/>
      <c r="CU29" s="257"/>
      <c r="CV29" s="257"/>
      <c r="CW29" s="257"/>
      <c r="CX29" s="257"/>
      <c r="CY29" s="257"/>
      <c r="CZ29" s="257"/>
      <c r="DA29" s="257"/>
      <c r="DB29" s="257"/>
      <c r="DC29" s="257"/>
      <c r="DD29" s="257"/>
      <c r="DE29" s="257"/>
      <c r="DF29" s="257"/>
      <c r="DG29" s="257"/>
      <c r="DH29" s="257"/>
      <c r="DI29" s="257"/>
      <c r="DJ29" s="257"/>
      <c r="DK29" s="257"/>
      <c r="DL29" s="257"/>
      <c r="DM29" s="257"/>
      <c r="DN29" s="257"/>
      <c r="DO29" s="257"/>
      <c r="DP29" s="257"/>
      <c r="DQ29" s="257"/>
      <c r="DR29" s="257"/>
      <c r="DS29" s="257"/>
      <c r="DT29" s="257"/>
      <c r="DU29" s="257"/>
      <c r="DV29" s="257"/>
      <c r="DW29" s="257"/>
      <c r="DX29" s="257"/>
      <c r="DY29" s="257"/>
      <c r="DZ29" s="257"/>
      <c r="EA29" s="257"/>
      <c r="EB29" s="257"/>
      <c r="EC29" s="257"/>
      <c r="ED29" s="257"/>
      <c r="EE29" s="257"/>
      <c r="EF29" s="257"/>
      <c r="EG29" s="257"/>
      <c r="EH29" s="257"/>
      <c r="EI29" s="257"/>
      <c r="EJ29" s="257"/>
      <c r="EK29" s="257"/>
      <c r="EL29" s="257"/>
      <c r="EM29" s="257"/>
      <c r="EN29" s="257"/>
      <c r="EO29" s="257"/>
      <c r="EP29" s="257"/>
      <c r="EQ29" s="257"/>
      <c r="ER29" s="257"/>
      <c r="ES29" s="257"/>
      <c r="ET29" s="257"/>
      <c r="EU29" s="257"/>
      <c r="EV29" s="257"/>
      <c r="EW29" s="257"/>
      <c r="EX29" s="257"/>
      <c r="EY29" s="257"/>
      <c r="EZ29" s="257"/>
      <c r="FA29" s="257"/>
      <c r="FB29" s="257"/>
      <c r="FC29" s="257"/>
      <c r="FD29" s="257"/>
      <c r="FE29" s="257"/>
      <c r="FF29" s="257"/>
      <c r="FG29" s="257"/>
      <c r="FH29" s="257"/>
      <c r="FI29" s="257"/>
      <c r="FJ29" s="257"/>
      <c r="FK29" s="257"/>
      <c r="FL29" s="257"/>
      <c r="FM29" s="257"/>
      <c r="FN29" s="257"/>
      <c r="FO29" s="257"/>
      <c r="FP29" s="257"/>
      <c r="FQ29" s="257"/>
      <c r="FR29" s="257"/>
      <c r="FS29" s="257"/>
      <c r="FT29" s="257"/>
      <c r="FU29" s="257"/>
      <c r="FV29" s="257"/>
      <c r="FW29" s="257"/>
      <c r="FX29" s="257"/>
      <c r="FY29" s="257"/>
      <c r="FZ29" s="257"/>
      <c r="GA29" s="257"/>
      <c r="GB29" s="257"/>
      <c r="GC29" s="257"/>
      <c r="GD29" s="257"/>
      <c r="GE29" s="257"/>
      <c r="GF29" s="257"/>
      <c r="GG29" s="257"/>
      <c r="GH29" s="257"/>
      <c r="GI29" s="257"/>
      <c r="GJ29" s="257"/>
      <c r="GK29" s="257"/>
      <c r="GL29" s="257"/>
      <c r="GM29" s="257"/>
      <c r="GN29" s="257"/>
      <c r="GO29" s="257"/>
      <c r="GP29" s="257"/>
      <c r="GQ29" s="257"/>
      <c r="GR29" s="257"/>
      <c r="GS29" s="257"/>
      <c r="GT29" s="257"/>
      <c r="GU29" s="257"/>
      <c r="GV29" s="257"/>
      <c r="GW29" s="257"/>
      <c r="GX29" s="257"/>
      <c r="GY29" s="257"/>
      <c r="GZ29" s="257"/>
      <c r="HA29" s="257"/>
      <c r="HB29" s="257"/>
      <c r="HC29" s="257"/>
      <c r="HD29" s="257"/>
      <c r="HE29" s="257"/>
      <c r="HF29" s="257"/>
      <c r="HG29" s="257"/>
      <c r="HH29" s="257"/>
      <c r="HI29" s="257"/>
      <c r="HJ29" s="257"/>
      <c r="HK29" s="257"/>
      <c r="HL29" s="257"/>
      <c r="HM29" s="257"/>
      <c r="HN29" s="257"/>
      <c r="HO29" s="257"/>
      <c r="HP29" s="257"/>
      <c r="HQ29" s="257"/>
      <c r="HR29" s="257"/>
      <c r="HS29" s="257"/>
      <c r="HT29" s="257"/>
      <c r="HU29" s="257"/>
      <c r="HV29" s="257"/>
      <c r="HW29" s="257"/>
      <c r="HX29" s="257"/>
      <c r="HY29" s="257"/>
      <c r="HZ29" s="257"/>
      <c r="IA29" s="257"/>
      <c r="IB29" s="257"/>
      <c r="IC29" s="257"/>
      <c r="ID29" s="257"/>
      <c r="IE29" s="257"/>
      <c r="IF29" s="257"/>
      <c r="IG29" s="257"/>
      <c r="IH29" s="257"/>
      <c r="II29" s="257"/>
      <c r="IJ29" s="257"/>
      <c r="IK29" s="257"/>
      <c r="IL29" s="257"/>
      <c r="IM29" s="257"/>
      <c r="IN29" s="257"/>
      <c r="IO29" s="257"/>
      <c r="IP29" s="257"/>
      <c r="IQ29" s="257"/>
      <c r="IR29" s="257"/>
      <c r="IS29" s="257"/>
      <c r="IT29" s="257"/>
      <c r="IU29" s="257"/>
      <c r="IV29" s="257"/>
    </row>
    <row r="30" spans="1:256" ht="15" x14ac:dyDescent="0.25">
      <c r="A30" s="200">
        <v>42</v>
      </c>
      <c r="B30" s="201">
        <f t="shared" si="49"/>
        <v>1.208</v>
      </c>
      <c r="C30" s="202">
        <v>8.0000000000000002E-3</v>
      </c>
      <c r="D30" s="203"/>
      <c r="E30" s="354"/>
      <c r="F30" s="322">
        <v>2500000</v>
      </c>
      <c r="G30" s="237">
        <f t="shared" si="50"/>
        <v>11.35</v>
      </c>
      <c r="H30" s="238">
        <f t="shared" si="0"/>
        <v>11.44</v>
      </c>
      <c r="I30" s="239">
        <f t="shared" si="1"/>
        <v>11.53</v>
      </c>
      <c r="J30" s="320">
        <f t="shared" si="2"/>
        <v>11.62</v>
      </c>
      <c r="K30" s="321">
        <f t="shared" si="3"/>
        <v>11.71</v>
      </c>
      <c r="L30" s="238">
        <f t="shared" si="4"/>
        <v>11.8</v>
      </c>
      <c r="M30" s="239">
        <f t="shared" si="5"/>
        <v>11.62</v>
      </c>
      <c r="N30" s="238">
        <f t="shared" si="6"/>
        <v>11.99</v>
      </c>
      <c r="O30" s="239">
        <f t="shared" si="7"/>
        <v>12.17</v>
      </c>
      <c r="P30" s="238">
        <f t="shared" si="8"/>
        <v>12.17</v>
      </c>
      <c r="Q30" s="239">
        <f t="shared" si="9"/>
        <v>12.26</v>
      </c>
      <c r="R30" s="238">
        <f t="shared" si="10"/>
        <v>12.35</v>
      </c>
      <c r="S30" s="239">
        <f t="shared" si="11"/>
        <v>12.44</v>
      </c>
      <c r="T30" s="320">
        <f t="shared" si="12"/>
        <v>12.53</v>
      </c>
      <c r="U30" s="321">
        <f t="shared" si="13"/>
        <v>12.62</v>
      </c>
      <c r="V30" s="238">
        <f t="shared" si="14"/>
        <v>12.71</v>
      </c>
      <c r="W30" s="239">
        <f t="shared" si="15"/>
        <v>12.8</v>
      </c>
      <c r="X30" s="242">
        <f t="shared" si="16"/>
        <v>12.89</v>
      </c>
      <c r="Y30" s="239">
        <f t="shared" si="17"/>
        <v>12.98</v>
      </c>
      <c r="Z30" s="238">
        <f t="shared" si="18"/>
        <v>13.08</v>
      </c>
      <c r="AA30" s="239">
        <f t="shared" si="19"/>
        <v>13.17</v>
      </c>
      <c r="AB30" s="238">
        <f t="shared" si="20"/>
        <v>13.26</v>
      </c>
      <c r="AC30" s="239">
        <f t="shared" si="21"/>
        <v>13.35</v>
      </c>
      <c r="AD30" s="320">
        <f t="shared" si="22"/>
        <v>13.44</v>
      </c>
      <c r="AE30" s="321">
        <f t="shared" si="23"/>
        <v>13.53</v>
      </c>
      <c r="AF30" s="238">
        <f t="shared" si="24"/>
        <v>13.62</v>
      </c>
      <c r="AG30" s="239">
        <f t="shared" si="25"/>
        <v>13.71</v>
      </c>
      <c r="AH30" s="238">
        <f t="shared" si="26"/>
        <v>13.8</v>
      </c>
      <c r="AI30" s="239">
        <f t="shared" si="27"/>
        <v>13.89</v>
      </c>
      <c r="AJ30" s="238">
        <f t="shared" si="28"/>
        <v>13.98</v>
      </c>
      <c r="AK30" s="239">
        <f t="shared" si="29"/>
        <v>14.07</v>
      </c>
      <c r="AL30" s="238">
        <f t="shared" si="30"/>
        <v>14.16</v>
      </c>
      <c r="AM30" s="239">
        <f t="shared" si="31"/>
        <v>14.26</v>
      </c>
      <c r="AN30" s="320">
        <f t="shared" si="32"/>
        <v>14.35</v>
      </c>
      <c r="AO30" s="321">
        <f t="shared" si="33"/>
        <v>14.44</v>
      </c>
      <c r="AP30" s="242">
        <f t="shared" si="34"/>
        <v>14.53</v>
      </c>
      <c r="AQ30" s="239">
        <f t="shared" si="35"/>
        <v>14.62</v>
      </c>
      <c r="AR30" s="238">
        <f t="shared" si="36"/>
        <v>14.71</v>
      </c>
      <c r="AS30" s="239">
        <f t="shared" si="37"/>
        <v>14.8</v>
      </c>
      <c r="AT30" s="242">
        <f t="shared" si="38"/>
        <v>14.89</v>
      </c>
      <c r="AU30" s="239">
        <f t="shared" si="39"/>
        <v>14.98</v>
      </c>
      <c r="AV30" s="238">
        <f t="shared" si="40"/>
        <v>15.07</v>
      </c>
      <c r="AW30" s="239">
        <f t="shared" si="41"/>
        <v>15.16</v>
      </c>
      <c r="AX30" s="320">
        <f t="shared" si="42"/>
        <v>15.25</v>
      </c>
      <c r="AY30" s="321">
        <f t="shared" si="43"/>
        <v>15.35</v>
      </c>
      <c r="AZ30" s="238">
        <f t="shared" si="44"/>
        <v>15.44</v>
      </c>
      <c r="BA30" s="239">
        <f t="shared" si="45"/>
        <v>15.53</v>
      </c>
      <c r="BB30" s="242">
        <f t="shared" si="46"/>
        <v>15.62</v>
      </c>
      <c r="BC30" s="239">
        <f t="shared" si="47"/>
        <v>15.71</v>
      </c>
      <c r="BD30" s="238">
        <f t="shared" si="48"/>
        <v>15.8</v>
      </c>
      <c r="BE30" s="320"/>
      <c r="BF30" s="257"/>
      <c r="BG30" s="245">
        <v>2500000</v>
      </c>
      <c r="BH30" s="354"/>
      <c r="BI30" s="257"/>
      <c r="BJ30" s="257"/>
      <c r="BK30" s="257"/>
      <c r="BL30" s="257"/>
      <c r="BM30" s="257"/>
      <c r="BN30" s="257"/>
      <c r="BO30" s="257"/>
      <c r="BP30" s="257"/>
      <c r="BQ30" s="257"/>
      <c r="BR30" s="257"/>
      <c r="BS30" s="257"/>
      <c r="BT30" s="257"/>
      <c r="BU30" s="257"/>
      <c r="BV30" s="257"/>
      <c r="BW30" s="257"/>
      <c r="BX30" s="257"/>
      <c r="BY30" s="257"/>
      <c r="BZ30" s="257"/>
      <c r="CA30" s="257"/>
      <c r="CB30" s="257"/>
      <c r="CC30" s="257"/>
      <c r="CD30" s="257"/>
      <c r="CE30" s="257"/>
      <c r="CF30" s="257"/>
      <c r="CG30" s="257"/>
      <c r="CH30" s="257"/>
      <c r="CI30" s="257"/>
      <c r="CJ30" s="257"/>
      <c r="CK30" s="257"/>
      <c r="CL30" s="257"/>
      <c r="CM30" s="257"/>
      <c r="CN30" s="257"/>
      <c r="CO30" s="257"/>
      <c r="CP30" s="257"/>
      <c r="CQ30" s="257"/>
      <c r="CR30" s="257"/>
      <c r="CS30" s="257"/>
      <c r="CT30" s="257"/>
      <c r="CU30" s="257"/>
      <c r="CV30" s="257"/>
      <c r="CW30" s="257"/>
      <c r="CX30" s="257"/>
      <c r="CY30" s="257"/>
      <c r="CZ30" s="257"/>
      <c r="DA30" s="257"/>
      <c r="DB30" s="257"/>
      <c r="DC30" s="257"/>
      <c r="DD30" s="257"/>
      <c r="DE30" s="257"/>
      <c r="DF30" s="257"/>
      <c r="DG30" s="257"/>
      <c r="DH30" s="257"/>
      <c r="DI30" s="257"/>
      <c r="DJ30" s="257"/>
      <c r="DK30" s="257"/>
      <c r="DL30" s="257"/>
      <c r="DM30" s="257"/>
      <c r="DN30" s="257"/>
      <c r="DO30" s="257"/>
      <c r="DP30" s="257"/>
      <c r="DQ30" s="257"/>
      <c r="DR30" s="257"/>
      <c r="DS30" s="257"/>
      <c r="DT30" s="257"/>
      <c r="DU30" s="257"/>
      <c r="DV30" s="257"/>
      <c r="DW30" s="257"/>
      <c r="DX30" s="257"/>
      <c r="DY30" s="257"/>
      <c r="DZ30" s="257"/>
      <c r="EA30" s="257"/>
      <c r="EB30" s="257"/>
      <c r="EC30" s="257"/>
      <c r="ED30" s="257"/>
      <c r="EE30" s="257"/>
      <c r="EF30" s="257"/>
      <c r="EG30" s="257"/>
      <c r="EH30" s="257"/>
      <c r="EI30" s="257"/>
      <c r="EJ30" s="257"/>
      <c r="EK30" s="257"/>
      <c r="EL30" s="257"/>
      <c r="EM30" s="257"/>
      <c r="EN30" s="257"/>
      <c r="EO30" s="257"/>
      <c r="EP30" s="257"/>
      <c r="EQ30" s="257"/>
      <c r="ER30" s="257"/>
      <c r="ES30" s="257"/>
      <c r="ET30" s="257"/>
      <c r="EU30" s="257"/>
      <c r="EV30" s="257"/>
      <c r="EW30" s="257"/>
      <c r="EX30" s="257"/>
      <c r="EY30" s="257"/>
      <c r="EZ30" s="257"/>
      <c r="FA30" s="257"/>
      <c r="FB30" s="257"/>
      <c r="FC30" s="257"/>
      <c r="FD30" s="257"/>
      <c r="FE30" s="257"/>
      <c r="FF30" s="257"/>
      <c r="FG30" s="257"/>
      <c r="FH30" s="257"/>
      <c r="FI30" s="257"/>
      <c r="FJ30" s="257"/>
      <c r="FK30" s="257"/>
      <c r="FL30" s="257"/>
      <c r="FM30" s="257"/>
      <c r="FN30" s="257"/>
      <c r="FO30" s="257"/>
      <c r="FP30" s="257"/>
      <c r="FQ30" s="257"/>
      <c r="FR30" s="257"/>
      <c r="FS30" s="257"/>
      <c r="FT30" s="257"/>
      <c r="FU30" s="257"/>
      <c r="FV30" s="257"/>
      <c r="FW30" s="257"/>
      <c r="FX30" s="257"/>
      <c r="FY30" s="257"/>
      <c r="FZ30" s="257"/>
      <c r="GA30" s="257"/>
      <c r="GB30" s="257"/>
      <c r="GC30" s="257"/>
      <c r="GD30" s="257"/>
      <c r="GE30" s="257"/>
      <c r="GF30" s="257"/>
      <c r="GG30" s="257"/>
      <c r="GH30" s="257"/>
      <c r="GI30" s="257"/>
      <c r="GJ30" s="257"/>
      <c r="GK30" s="257"/>
      <c r="GL30" s="257"/>
      <c r="GM30" s="257"/>
      <c r="GN30" s="257"/>
      <c r="GO30" s="257"/>
      <c r="GP30" s="257"/>
      <c r="GQ30" s="257"/>
      <c r="GR30" s="257"/>
      <c r="GS30" s="257"/>
      <c r="GT30" s="257"/>
      <c r="GU30" s="257"/>
      <c r="GV30" s="257"/>
      <c r="GW30" s="257"/>
      <c r="GX30" s="257"/>
      <c r="GY30" s="257"/>
      <c r="GZ30" s="257"/>
      <c r="HA30" s="257"/>
      <c r="HB30" s="257"/>
      <c r="HC30" s="257"/>
      <c r="HD30" s="257"/>
      <c r="HE30" s="257"/>
      <c r="HF30" s="257"/>
      <c r="HG30" s="257"/>
      <c r="HH30" s="257"/>
      <c r="HI30" s="257"/>
      <c r="HJ30" s="257"/>
      <c r="HK30" s="257"/>
      <c r="HL30" s="257"/>
      <c r="HM30" s="257"/>
      <c r="HN30" s="257"/>
      <c r="HO30" s="257"/>
      <c r="HP30" s="257"/>
      <c r="HQ30" s="257"/>
      <c r="HR30" s="257"/>
      <c r="HS30" s="257"/>
      <c r="HT30" s="257"/>
      <c r="HU30" s="257"/>
      <c r="HV30" s="257"/>
      <c r="HW30" s="257"/>
      <c r="HX30" s="257"/>
      <c r="HY30" s="257"/>
      <c r="HZ30" s="257"/>
      <c r="IA30" s="257"/>
      <c r="IB30" s="257"/>
      <c r="IC30" s="257"/>
      <c r="ID30" s="257"/>
      <c r="IE30" s="257"/>
      <c r="IF30" s="257"/>
      <c r="IG30" s="257"/>
      <c r="IH30" s="257"/>
      <c r="II30" s="257"/>
      <c r="IJ30" s="257"/>
      <c r="IK30" s="257"/>
      <c r="IL30" s="257"/>
      <c r="IM30" s="257"/>
      <c r="IN30" s="257"/>
      <c r="IO30" s="257"/>
      <c r="IP30" s="257"/>
      <c r="IQ30" s="257"/>
      <c r="IR30" s="257"/>
      <c r="IS30" s="257"/>
      <c r="IT30" s="257"/>
      <c r="IU30" s="257"/>
      <c r="IV30" s="257"/>
    </row>
    <row r="31" spans="1:256" ht="15" x14ac:dyDescent="0.25">
      <c r="A31" s="214">
        <v>43</v>
      </c>
      <c r="B31" s="215">
        <f t="shared" si="49"/>
        <v>1.216</v>
      </c>
      <c r="C31" s="202">
        <v>8.0000000000000002E-3</v>
      </c>
      <c r="D31" s="203"/>
      <c r="E31" s="354"/>
      <c r="F31" s="280">
        <v>2600000</v>
      </c>
      <c r="G31" s="237">
        <f t="shared" si="50"/>
        <v>11.26</v>
      </c>
      <c r="H31" s="238">
        <f t="shared" si="0"/>
        <v>11.35</v>
      </c>
      <c r="I31" s="239">
        <f t="shared" si="1"/>
        <v>11.44</v>
      </c>
      <c r="J31" s="320">
        <f t="shared" si="2"/>
        <v>11.53</v>
      </c>
      <c r="K31" s="321">
        <f t="shared" si="3"/>
        <v>11.62</v>
      </c>
      <c r="L31" s="238">
        <f t="shared" si="4"/>
        <v>11.71</v>
      </c>
      <c r="M31" s="239">
        <f t="shared" si="5"/>
        <v>11.53</v>
      </c>
      <c r="N31" s="238">
        <f t="shared" si="6"/>
        <v>11.89</v>
      </c>
      <c r="O31" s="239">
        <f t="shared" si="7"/>
        <v>12.08</v>
      </c>
      <c r="P31" s="238">
        <f t="shared" si="8"/>
        <v>12.07</v>
      </c>
      <c r="Q31" s="239">
        <f t="shared" si="9"/>
        <v>12.16</v>
      </c>
      <c r="R31" s="238">
        <f t="shared" si="10"/>
        <v>12.25</v>
      </c>
      <c r="S31" s="239">
        <f t="shared" si="11"/>
        <v>12.34</v>
      </c>
      <c r="T31" s="320">
        <f t="shared" si="12"/>
        <v>12.43</v>
      </c>
      <c r="U31" s="321">
        <f t="shared" si="13"/>
        <v>12.52</v>
      </c>
      <c r="V31" s="238">
        <f t="shared" si="14"/>
        <v>12.61</v>
      </c>
      <c r="W31" s="239">
        <f t="shared" si="15"/>
        <v>12.7</v>
      </c>
      <c r="X31" s="242">
        <f t="shared" si="16"/>
        <v>12.79</v>
      </c>
      <c r="Y31" s="239">
        <f t="shared" si="17"/>
        <v>12.88</v>
      </c>
      <c r="Z31" s="238">
        <f t="shared" si="18"/>
        <v>12.97</v>
      </c>
      <c r="AA31" s="239">
        <f t="shared" si="19"/>
        <v>13.06</v>
      </c>
      <c r="AB31" s="238">
        <f t="shared" si="20"/>
        <v>13.15</v>
      </c>
      <c r="AC31" s="239">
        <f t="shared" si="21"/>
        <v>13.24</v>
      </c>
      <c r="AD31" s="320">
        <f t="shared" si="22"/>
        <v>13.33</v>
      </c>
      <c r="AE31" s="321">
        <f t="shared" si="23"/>
        <v>13.42</v>
      </c>
      <c r="AF31" s="238">
        <f t="shared" si="24"/>
        <v>13.51</v>
      </c>
      <c r="AG31" s="239">
        <f t="shared" si="25"/>
        <v>13.6</v>
      </c>
      <c r="AH31" s="238">
        <f t="shared" si="26"/>
        <v>13.69</v>
      </c>
      <c r="AI31" s="239">
        <f t="shared" si="27"/>
        <v>13.78</v>
      </c>
      <c r="AJ31" s="238">
        <f t="shared" si="28"/>
        <v>13.87</v>
      </c>
      <c r="AK31" s="239">
        <f t="shared" si="29"/>
        <v>13.96</v>
      </c>
      <c r="AL31" s="238">
        <f t="shared" si="30"/>
        <v>14.05</v>
      </c>
      <c r="AM31" s="239">
        <f t="shared" si="31"/>
        <v>14.14</v>
      </c>
      <c r="AN31" s="320">
        <f t="shared" si="32"/>
        <v>14.23</v>
      </c>
      <c r="AO31" s="321">
        <f t="shared" si="33"/>
        <v>14.32</v>
      </c>
      <c r="AP31" s="242">
        <f t="shared" si="34"/>
        <v>14.41</v>
      </c>
      <c r="AQ31" s="239">
        <f t="shared" si="35"/>
        <v>14.5</v>
      </c>
      <c r="AR31" s="238">
        <f t="shared" si="36"/>
        <v>14.59</v>
      </c>
      <c r="AS31" s="239">
        <f t="shared" si="37"/>
        <v>14.68</v>
      </c>
      <c r="AT31" s="242">
        <f t="shared" si="38"/>
        <v>14.77</v>
      </c>
      <c r="AU31" s="239">
        <f t="shared" si="39"/>
        <v>14.86</v>
      </c>
      <c r="AV31" s="238">
        <f t="shared" si="40"/>
        <v>14.95</v>
      </c>
      <c r="AW31" s="239">
        <f t="shared" si="41"/>
        <v>15.04</v>
      </c>
      <c r="AX31" s="320">
        <f t="shared" si="42"/>
        <v>15.13</v>
      </c>
      <c r="AY31" s="321">
        <f t="shared" si="43"/>
        <v>15.22</v>
      </c>
      <c r="AZ31" s="238">
        <f t="shared" si="44"/>
        <v>15.31</v>
      </c>
      <c r="BA31" s="239">
        <f t="shared" si="45"/>
        <v>15.4</v>
      </c>
      <c r="BB31" s="242">
        <f t="shared" si="46"/>
        <v>15.49</v>
      </c>
      <c r="BC31" s="239">
        <f t="shared" si="47"/>
        <v>15.58</v>
      </c>
      <c r="BD31" s="238">
        <f t="shared" si="48"/>
        <v>15.67</v>
      </c>
      <c r="BE31" s="320"/>
      <c r="BF31" s="257"/>
      <c r="BG31" s="236">
        <v>2600000</v>
      </c>
      <c r="BH31" s="354"/>
      <c r="BI31" s="257"/>
      <c r="BJ31" s="257"/>
      <c r="BK31" s="257"/>
      <c r="BL31" s="257"/>
      <c r="BM31" s="257"/>
      <c r="BN31" s="257"/>
      <c r="BO31" s="257"/>
      <c r="BP31" s="257"/>
      <c r="BQ31" s="257"/>
      <c r="BR31" s="257"/>
      <c r="BS31" s="257"/>
      <c r="BT31" s="257"/>
      <c r="BU31" s="257"/>
      <c r="BV31" s="257"/>
      <c r="BW31" s="257"/>
      <c r="BX31" s="257"/>
      <c r="BY31" s="257"/>
      <c r="BZ31" s="257"/>
      <c r="CA31" s="257"/>
      <c r="CB31" s="257"/>
      <c r="CC31" s="257"/>
      <c r="CD31" s="257"/>
      <c r="CE31" s="257"/>
      <c r="CF31" s="257"/>
      <c r="CG31" s="257"/>
      <c r="CH31" s="257"/>
      <c r="CI31" s="257"/>
      <c r="CJ31" s="257"/>
      <c r="CK31" s="257"/>
      <c r="CL31" s="257"/>
      <c r="CM31" s="257"/>
      <c r="CN31" s="257"/>
      <c r="CO31" s="257"/>
      <c r="CP31" s="257"/>
      <c r="CQ31" s="257"/>
      <c r="CR31" s="257"/>
      <c r="CS31" s="257"/>
      <c r="CT31" s="257"/>
      <c r="CU31" s="257"/>
      <c r="CV31" s="257"/>
      <c r="CW31" s="257"/>
      <c r="CX31" s="257"/>
      <c r="CY31" s="257"/>
      <c r="CZ31" s="257"/>
      <c r="DA31" s="257"/>
      <c r="DB31" s="257"/>
      <c r="DC31" s="257"/>
      <c r="DD31" s="257"/>
      <c r="DE31" s="257"/>
      <c r="DF31" s="257"/>
      <c r="DG31" s="257"/>
      <c r="DH31" s="257"/>
      <c r="DI31" s="257"/>
      <c r="DJ31" s="257"/>
      <c r="DK31" s="257"/>
      <c r="DL31" s="257"/>
      <c r="DM31" s="257"/>
      <c r="DN31" s="257"/>
      <c r="DO31" s="257"/>
      <c r="DP31" s="257"/>
      <c r="DQ31" s="257"/>
      <c r="DR31" s="257"/>
      <c r="DS31" s="257"/>
      <c r="DT31" s="257"/>
      <c r="DU31" s="257"/>
      <c r="DV31" s="257"/>
      <c r="DW31" s="257"/>
      <c r="DX31" s="257"/>
      <c r="DY31" s="257"/>
      <c r="DZ31" s="257"/>
      <c r="EA31" s="257"/>
      <c r="EB31" s="257"/>
      <c r="EC31" s="257"/>
      <c r="ED31" s="257"/>
      <c r="EE31" s="257"/>
      <c r="EF31" s="257"/>
      <c r="EG31" s="257"/>
      <c r="EH31" s="257"/>
      <c r="EI31" s="257"/>
      <c r="EJ31" s="257"/>
      <c r="EK31" s="257"/>
      <c r="EL31" s="257"/>
      <c r="EM31" s="257"/>
      <c r="EN31" s="257"/>
      <c r="EO31" s="257"/>
      <c r="EP31" s="257"/>
      <c r="EQ31" s="257"/>
      <c r="ER31" s="257"/>
      <c r="ES31" s="257"/>
      <c r="ET31" s="257"/>
      <c r="EU31" s="257"/>
      <c r="EV31" s="257"/>
      <c r="EW31" s="257"/>
      <c r="EX31" s="257"/>
      <c r="EY31" s="257"/>
      <c r="EZ31" s="257"/>
      <c r="FA31" s="257"/>
      <c r="FB31" s="257"/>
      <c r="FC31" s="257"/>
      <c r="FD31" s="257"/>
      <c r="FE31" s="257"/>
      <c r="FF31" s="257"/>
      <c r="FG31" s="257"/>
      <c r="FH31" s="257"/>
      <c r="FI31" s="257"/>
      <c r="FJ31" s="257"/>
      <c r="FK31" s="257"/>
      <c r="FL31" s="257"/>
      <c r="FM31" s="257"/>
      <c r="FN31" s="257"/>
      <c r="FO31" s="257"/>
      <c r="FP31" s="257"/>
      <c r="FQ31" s="257"/>
      <c r="FR31" s="257"/>
      <c r="FS31" s="257"/>
      <c r="FT31" s="257"/>
      <c r="FU31" s="257"/>
      <c r="FV31" s="257"/>
      <c r="FW31" s="257"/>
      <c r="FX31" s="257"/>
      <c r="FY31" s="257"/>
      <c r="FZ31" s="257"/>
      <c r="GA31" s="257"/>
      <c r="GB31" s="257"/>
      <c r="GC31" s="257"/>
      <c r="GD31" s="257"/>
      <c r="GE31" s="257"/>
      <c r="GF31" s="257"/>
      <c r="GG31" s="257"/>
      <c r="GH31" s="257"/>
      <c r="GI31" s="257"/>
      <c r="GJ31" s="257"/>
      <c r="GK31" s="257"/>
      <c r="GL31" s="257"/>
      <c r="GM31" s="257"/>
      <c r="GN31" s="257"/>
      <c r="GO31" s="257"/>
      <c r="GP31" s="257"/>
      <c r="GQ31" s="257"/>
      <c r="GR31" s="257"/>
      <c r="GS31" s="257"/>
      <c r="GT31" s="257"/>
      <c r="GU31" s="257"/>
      <c r="GV31" s="257"/>
      <c r="GW31" s="257"/>
      <c r="GX31" s="257"/>
      <c r="GY31" s="257"/>
      <c r="GZ31" s="257"/>
      <c r="HA31" s="257"/>
      <c r="HB31" s="257"/>
      <c r="HC31" s="257"/>
      <c r="HD31" s="257"/>
      <c r="HE31" s="257"/>
      <c r="HF31" s="257"/>
      <c r="HG31" s="257"/>
      <c r="HH31" s="257"/>
      <c r="HI31" s="257"/>
      <c r="HJ31" s="257"/>
      <c r="HK31" s="257"/>
      <c r="HL31" s="257"/>
      <c r="HM31" s="257"/>
      <c r="HN31" s="257"/>
      <c r="HO31" s="257"/>
      <c r="HP31" s="257"/>
      <c r="HQ31" s="257"/>
      <c r="HR31" s="257"/>
      <c r="HS31" s="257"/>
      <c r="HT31" s="257"/>
      <c r="HU31" s="257"/>
      <c r="HV31" s="257"/>
      <c r="HW31" s="257"/>
      <c r="HX31" s="257"/>
      <c r="HY31" s="257"/>
      <c r="HZ31" s="257"/>
      <c r="IA31" s="257"/>
      <c r="IB31" s="257"/>
      <c r="IC31" s="257"/>
      <c r="ID31" s="257"/>
      <c r="IE31" s="257"/>
      <c r="IF31" s="257"/>
      <c r="IG31" s="257"/>
      <c r="IH31" s="257"/>
      <c r="II31" s="257"/>
      <c r="IJ31" s="257"/>
      <c r="IK31" s="257"/>
      <c r="IL31" s="257"/>
      <c r="IM31" s="257"/>
      <c r="IN31" s="257"/>
      <c r="IO31" s="257"/>
      <c r="IP31" s="257"/>
      <c r="IQ31" s="257"/>
      <c r="IR31" s="257"/>
      <c r="IS31" s="257"/>
      <c r="IT31" s="257"/>
      <c r="IU31" s="257"/>
      <c r="IV31" s="257"/>
    </row>
    <row r="32" spans="1:256" ht="15" x14ac:dyDescent="0.25">
      <c r="A32" s="200">
        <v>44</v>
      </c>
      <c r="B32" s="201">
        <f t="shared" si="49"/>
        <v>1.224</v>
      </c>
      <c r="C32" s="202">
        <v>8.0000000000000002E-3</v>
      </c>
      <c r="D32" s="203"/>
      <c r="E32" s="354"/>
      <c r="F32" s="322">
        <v>2700000</v>
      </c>
      <c r="G32" s="237">
        <f t="shared" si="50"/>
        <v>11.18</v>
      </c>
      <c r="H32" s="238">
        <f t="shared" si="0"/>
        <v>11.27</v>
      </c>
      <c r="I32" s="239">
        <f t="shared" si="1"/>
        <v>11.36</v>
      </c>
      <c r="J32" s="320">
        <f t="shared" si="2"/>
        <v>11.45</v>
      </c>
      <c r="K32" s="321">
        <f t="shared" si="3"/>
        <v>11.54</v>
      </c>
      <c r="L32" s="238">
        <f t="shared" si="4"/>
        <v>11.63</v>
      </c>
      <c r="M32" s="239">
        <f t="shared" si="5"/>
        <v>11.45</v>
      </c>
      <c r="N32" s="238">
        <f t="shared" si="6"/>
        <v>11.81</v>
      </c>
      <c r="O32" s="239">
        <f t="shared" si="7"/>
        <v>11.99</v>
      </c>
      <c r="P32" s="238">
        <f t="shared" si="8"/>
        <v>11.98</v>
      </c>
      <c r="Q32" s="239">
        <f t="shared" si="9"/>
        <v>12.07</v>
      </c>
      <c r="R32" s="238">
        <f t="shared" si="10"/>
        <v>12.16</v>
      </c>
      <c r="S32" s="239">
        <f t="shared" si="11"/>
        <v>12.25</v>
      </c>
      <c r="T32" s="320">
        <f t="shared" si="12"/>
        <v>12.34</v>
      </c>
      <c r="U32" s="321">
        <f t="shared" si="13"/>
        <v>12.43</v>
      </c>
      <c r="V32" s="238">
        <f t="shared" si="14"/>
        <v>12.52</v>
      </c>
      <c r="W32" s="239">
        <f t="shared" si="15"/>
        <v>12.61</v>
      </c>
      <c r="X32" s="242">
        <f t="shared" si="16"/>
        <v>12.7</v>
      </c>
      <c r="Y32" s="239">
        <f t="shared" si="17"/>
        <v>12.79</v>
      </c>
      <c r="Z32" s="238">
        <f t="shared" si="18"/>
        <v>12.88</v>
      </c>
      <c r="AA32" s="239">
        <f t="shared" si="19"/>
        <v>12.97</v>
      </c>
      <c r="AB32" s="238">
        <f t="shared" si="20"/>
        <v>13.06</v>
      </c>
      <c r="AC32" s="239">
        <f t="shared" si="21"/>
        <v>13.15</v>
      </c>
      <c r="AD32" s="320">
        <f t="shared" si="22"/>
        <v>13.24</v>
      </c>
      <c r="AE32" s="321">
        <f t="shared" si="23"/>
        <v>13.33</v>
      </c>
      <c r="AF32" s="238">
        <f t="shared" si="24"/>
        <v>13.42</v>
      </c>
      <c r="AG32" s="239">
        <f t="shared" si="25"/>
        <v>13.51</v>
      </c>
      <c r="AH32" s="238">
        <f t="shared" si="26"/>
        <v>13.59</v>
      </c>
      <c r="AI32" s="239">
        <f t="shared" si="27"/>
        <v>13.68</v>
      </c>
      <c r="AJ32" s="238">
        <f t="shared" si="28"/>
        <v>13.77</v>
      </c>
      <c r="AK32" s="239">
        <f t="shared" si="29"/>
        <v>13.86</v>
      </c>
      <c r="AL32" s="238">
        <f t="shared" si="30"/>
        <v>13.95</v>
      </c>
      <c r="AM32" s="239">
        <f t="shared" si="31"/>
        <v>14.04</v>
      </c>
      <c r="AN32" s="320">
        <f t="shared" si="32"/>
        <v>14.13</v>
      </c>
      <c r="AO32" s="321">
        <f t="shared" si="33"/>
        <v>14.22</v>
      </c>
      <c r="AP32" s="242">
        <f t="shared" si="34"/>
        <v>14.31</v>
      </c>
      <c r="AQ32" s="239">
        <f t="shared" si="35"/>
        <v>14.4</v>
      </c>
      <c r="AR32" s="238">
        <f t="shared" si="36"/>
        <v>14.49</v>
      </c>
      <c r="AS32" s="239">
        <f t="shared" si="37"/>
        <v>14.58</v>
      </c>
      <c r="AT32" s="242">
        <f t="shared" si="38"/>
        <v>14.67</v>
      </c>
      <c r="AU32" s="239">
        <f t="shared" si="39"/>
        <v>14.76</v>
      </c>
      <c r="AV32" s="238">
        <f t="shared" si="40"/>
        <v>14.85</v>
      </c>
      <c r="AW32" s="239">
        <f t="shared" si="41"/>
        <v>14.94</v>
      </c>
      <c r="AX32" s="320">
        <f t="shared" si="42"/>
        <v>15.03</v>
      </c>
      <c r="AY32" s="321">
        <f t="shared" si="43"/>
        <v>15.12</v>
      </c>
      <c r="AZ32" s="238">
        <f t="shared" si="44"/>
        <v>15.2</v>
      </c>
      <c r="BA32" s="239">
        <f t="shared" si="45"/>
        <v>15.29</v>
      </c>
      <c r="BB32" s="242">
        <f t="shared" si="46"/>
        <v>15.38</v>
      </c>
      <c r="BC32" s="239">
        <f t="shared" si="47"/>
        <v>15.47</v>
      </c>
      <c r="BD32" s="238">
        <f t="shared" si="48"/>
        <v>15.56</v>
      </c>
      <c r="BE32" s="320"/>
      <c r="BF32" s="257"/>
      <c r="BG32" s="245">
        <v>2700000</v>
      </c>
      <c r="BH32" s="354"/>
      <c r="BI32" s="257"/>
      <c r="BJ32" s="257"/>
      <c r="BK32" s="257"/>
      <c r="BL32" s="257"/>
      <c r="BM32" s="257"/>
      <c r="BN32" s="257"/>
      <c r="BO32" s="257"/>
      <c r="BP32" s="257"/>
      <c r="BQ32" s="257"/>
      <c r="BR32" s="257"/>
      <c r="BS32" s="257"/>
      <c r="BT32" s="257"/>
      <c r="BU32" s="257"/>
      <c r="BV32" s="257"/>
      <c r="BW32" s="257"/>
      <c r="BX32" s="257"/>
      <c r="BY32" s="257"/>
      <c r="BZ32" s="257"/>
      <c r="CA32" s="257"/>
      <c r="CB32" s="257"/>
      <c r="CC32" s="257"/>
      <c r="CD32" s="257"/>
      <c r="CE32" s="257"/>
      <c r="CF32" s="257"/>
      <c r="CG32" s="257"/>
      <c r="CH32" s="257"/>
      <c r="CI32" s="257"/>
      <c r="CJ32" s="257"/>
      <c r="CK32" s="257"/>
      <c r="CL32" s="257"/>
      <c r="CM32" s="257"/>
      <c r="CN32" s="257"/>
      <c r="CO32" s="257"/>
      <c r="CP32" s="257"/>
      <c r="CQ32" s="257"/>
      <c r="CR32" s="257"/>
      <c r="CS32" s="257"/>
      <c r="CT32" s="257"/>
      <c r="CU32" s="257"/>
      <c r="CV32" s="257"/>
      <c r="CW32" s="257"/>
      <c r="CX32" s="257"/>
      <c r="CY32" s="257"/>
      <c r="CZ32" s="257"/>
      <c r="DA32" s="257"/>
      <c r="DB32" s="257"/>
      <c r="DC32" s="257"/>
      <c r="DD32" s="257"/>
      <c r="DE32" s="257"/>
      <c r="DF32" s="257"/>
      <c r="DG32" s="257"/>
      <c r="DH32" s="257"/>
      <c r="DI32" s="257"/>
      <c r="DJ32" s="257"/>
      <c r="DK32" s="257"/>
      <c r="DL32" s="257"/>
      <c r="DM32" s="257"/>
      <c r="DN32" s="257"/>
      <c r="DO32" s="257"/>
      <c r="DP32" s="257"/>
      <c r="DQ32" s="257"/>
      <c r="DR32" s="257"/>
      <c r="DS32" s="257"/>
      <c r="DT32" s="257"/>
      <c r="DU32" s="257"/>
      <c r="DV32" s="257"/>
      <c r="DW32" s="257"/>
      <c r="DX32" s="257"/>
      <c r="DY32" s="257"/>
      <c r="DZ32" s="257"/>
      <c r="EA32" s="257"/>
      <c r="EB32" s="257"/>
      <c r="EC32" s="257"/>
      <c r="ED32" s="257"/>
      <c r="EE32" s="257"/>
      <c r="EF32" s="257"/>
      <c r="EG32" s="257"/>
      <c r="EH32" s="257"/>
      <c r="EI32" s="257"/>
      <c r="EJ32" s="257"/>
      <c r="EK32" s="257"/>
      <c r="EL32" s="257"/>
      <c r="EM32" s="257"/>
      <c r="EN32" s="257"/>
      <c r="EO32" s="257"/>
      <c r="EP32" s="257"/>
      <c r="EQ32" s="257"/>
      <c r="ER32" s="257"/>
      <c r="ES32" s="257"/>
      <c r="ET32" s="257"/>
      <c r="EU32" s="257"/>
      <c r="EV32" s="257"/>
      <c r="EW32" s="257"/>
      <c r="EX32" s="257"/>
      <c r="EY32" s="257"/>
      <c r="EZ32" s="257"/>
      <c r="FA32" s="257"/>
      <c r="FB32" s="257"/>
      <c r="FC32" s="257"/>
      <c r="FD32" s="257"/>
      <c r="FE32" s="257"/>
      <c r="FF32" s="257"/>
      <c r="FG32" s="257"/>
      <c r="FH32" s="257"/>
      <c r="FI32" s="257"/>
      <c r="FJ32" s="257"/>
      <c r="FK32" s="257"/>
      <c r="FL32" s="257"/>
      <c r="FM32" s="257"/>
      <c r="FN32" s="257"/>
      <c r="FO32" s="257"/>
      <c r="FP32" s="257"/>
      <c r="FQ32" s="257"/>
      <c r="FR32" s="257"/>
      <c r="FS32" s="257"/>
      <c r="FT32" s="257"/>
      <c r="FU32" s="257"/>
      <c r="FV32" s="257"/>
      <c r="FW32" s="257"/>
      <c r="FX32" s="257"/>
      <c r="FY32" s="257"/>
      <c r="FZ32" s="257"/>
      <c r="GA32" s="257"/>
      <c r="GB32" s="257"/>
      <c r="GC32" s="257"/>
      <c r="GD32" s="257"/>
      <c r="GE32" s="257"/>
      <c r="GF32" s="257"/>
      <c r="GG32" s="257"/>
      <c r="GH32" s="257"/>
      <c r="GI32" s="257"/>
      <c r="GJ32" s="257"/>
      <c r="GK32" s="257"/>
      <c r="GL32" s="257"/>
      <c r="GM32" s="257"/>
      <c r="GN32" s="257"/>
      <c r="GO32" s="257"/>
      <c r="GP32" s="257"/>
      <c r="GQ32" s="257"/>
      <c r="GR32" s="257"/>
      <c r="GS32" s="257"/>
      <c r="GT32" s="257"/>
      <c r="GU32" s="257"/>
      <c r="GV32" s="257"/>
      <c r="GW32" s="257"/>
      <c r="GX32" s="257"/>
      <c r="GY32" s="257"/>
      <c r="GZ32" s="257"/>
      <c r="HA32" s="257"/>
      <c r="HB32" s="257"/>
      <c r="HC32" s="257"/>
      <c r="HD32" s="257"/>
      <c r="HE32" s="257"/>
      <c r="HF32" s="257"/>
      <c r="HG32" s="257"/>
      <c r="HH32" s="257"/>
      <c r="HI32" s="257"/>
      <c r="HJ32" s="257"/>
      <c r="HK32" s="257"/>
      <c r="HL32" s="257"/>
      <c r="HM32" s="257"/>
      <c r="HN32" s="257"/>
      <c r="HO32" s="257"/>
      <c r="HP32" s="257"/>
      <c r="HQ32" s="257"/>
      <c r="HR32" s="257"/>
      <c r="HS32" s="257"/>
      <c r="HT32" s="257"/>
      <c r="HU32" s="257"/>
      <c r="HV32" s="257"/>
      <c r="HW32" s="257"/>
      <c r="HX32" s="257"/>
      <c r="HY32" s="257"/>
      <c r="HZ32" s="257"/>
      <c r="IA32" s="257"/>
      <c r="IB32" s="257"/>
      <c r="IC32" s="257"/>
      <c r="ID32" s="257"/>
      <c r="IE32" s="257"/>
      <c r="IF32" s="257"/>
      <c r="IG32" s="257"/>
      <c r="IH32" s="257"/>
      <c r="II32" s="257"/>
      <c r="IJ32" s="257"/>
      <c r="IK32" s="257"/>
      <c r="IL32" s="257"/>
      <c r="IM32" s="257"/>
      <c r="IN32" s="257"/>
      <c r="IO32" s="257"/>
      <c r="IP32" s="257"/>
      <c r="IQ32" s="257"/>
      <c r="IR32" s="257"/>
      <c r="IS32" s="257"/>
      <c r="IT32" s="257"/>
      <c r="IU32" s="257"/>
      <c r="IV32" s="257"/>
    </row>
    <row r="33" spans="1:256" ht="15" x14ac:dyDescent="0.25">
      <c r="A33" s="214">
        <v>45</v>
      </c>
      <c r="B33" s="215">
        <f t="shared" si="49"/>
        <v>1.232</v>
      </c>
      <c r="C33" s="202">
        <v>8.0000000000000002E-3</v>
      </c>
      <c r="D33" s="203"/>
      <c r="E33" s="354"/>
      <c r="F33" s="280">
        <v>2800000</v>
      </c>
      <c r="G33" s="237">
        <f t="shared" si="50"/>
        <v>11.1</v>
      </c>
      <c r="H33" s="238">
        <f t="shared" si="0"/>
        <v>11.19</v>
      </c>
      <c r="I33" s="239">
        <f t="shared" si="1"/>
        <v>11.28</v>
      </c>
      <c r="J33" s="320">
        <f t="shared" si="2"/>
        <v>11.37</v>
      </c>
      <c r="K33" s="321">
        <f t="shared" si="3"/>
        <v>11.46</v>
      </c>
      <c r="L33" s="238">
        <f t="shared" si="4"/>
        <v>11.54</v>
      </c>
      <c r="M33" s="239">
        <f t="shared" si="5"/>
        <v>11.37</v>
      </c>
      <c r="N33" s="238">
        <f t="shared" si="6"/>
        <v>11.72</v>
      </c>
      <c r="O33" s="239">
        <f t="shared" si="7"/>
        <v>11.91</v>
      </c>
      <c r="P33" s="238">
        <f t="shared" si="8"/>
        <v>11.9</v>
      </c>
      <c r="Q33" s="239">
        <f t="shared" si="9"/>
        <v>11.99</v>
      </c>
      <c r="R33" s="238">
        <f t="shared" si="10"/>
        <v>12.08</v>
      </c>
      <c r="S33" s="239">
        <f t="shared" si="11"/>
        <v>12.17</v>
      </c>
      <c r="T33" s="320">
        <f t="shared" si="12"/>
        <v>12.25</v>
      </c>
      <c r="U33" s="321">
        <f t="shared" si="13"/>
        <v>12.34</v>
      </c>
      <c r="V33" s="238">
        <f t="shared" si="14"/>
        <v>12.43</v>
      </c>
      <c r="W33" s="239">
        <f t="shared" si="15"/>
        <v>12.52</v>
      </c>
      <c r="X33" s="242">
        <f t="shared" si="16"/>
        <v>12.61</v>
      </c>
      <c r="Y33" s="239">
        <f t="shared" si="17"/>
        <v>12.7</v>
      </c>
      <c r="Z33" s="238">
        <f t="shared" si="18"/>
        <v>12.79</v>
      </c>
      <c r="AA33" s="239">
        <f t="shared" si="19"/>
        <v>12.88</v>
      </c>
      <c r="AB33" s="238">
        <f t="shared" si="20"/>
        <v>12.96</v>
      </c>
      <c r="AC33" s="239">
        <f t="shared" si="21"/>
        <v>13.05</v>
      </c>
      <c r="AD33" s="320">
        <f t="shared" si="22"/>
        <v>13.14</v>
      </c>
      <c r="AE33" s="321">
        <f t="shared" si="23"/>
        <v>13.23</v>
      </c>
      <c r="AF33" s="238">
        <f t="shared" si="24"/>
        <v>13.32</v>
      </c>
      <c r="AG33" s="239">
        <f t="shared" si="25"/>
        <v>13.41</v>
      </c>
      <c r="AH33" s="238">
        <f t="shared" si="26"/>
        <v>13.5</v>
      </c>
      <c r="AI33" s="239">
        <f t="shared" si="27"/>
        <v>13.59</v>
      </c>
      <c r="AJ33" s="238">
        <f t="shared" si="28"/>
        <v>13.68</v>
      </c>
      <c r="AK33" s="239">
        <f t="shared" si="29"/>
        <v>13.76</v>
      </c>
      <c r="AL33" s="238">
        <f t="shared" si="30"/>
        <v>13.85</v>
      </c>
      <c r="AM33" s="239">
        <f t="shared" si="31"/>
        <v>13.94</v>
      </c>
      <c r="AN33" s="320">
        <f t="shared" si="32"/>
        <v>14.03</v>
      </c>
      <c r="AO33" s="321">
        <f t="shared" si="33"/>
        <v>14.12</v>
      </c>
      <c r="AP33" s="242">
        <f t="shared" si="34"/>
        <v>14.21</v>
      </c>
      <c r="AQ33" s="239">
        <f t="shared" si="35"/>
        <v>14.3</v>
      </c>
      <c r="AR33" s="238">
        <f t="shared" si="36"/>
        <v>14.39</v>
      </c>
      <c r="AS33" s="239">
        <f t="shared" si="37"/>
        <v>14.47</v>
      </c>
      <c r="AT33" s="242">
        <f t="shared" si="38"/>
        <v>14.56</v>
      </c>
      <c r="AU33" s="239">
        <f t="shared" si="39"/>
        <v>14.65</v>
      </c>
      <c r="AV33" s="238">
        <f t="shared" si="40"/>
        <v>14.74</v>
      </c>
      <c r="AW33" s="239">
        <f t="shared" si="41"/>
        <v>14.83</v>
      </c>
      <c r="AX33" s="320">
        <f t="shared" si="42"/>
        <v>14.92</v>
      </c>
      <c r="AY33" s="321">
        <f t="shared" si="43"/>
        <v>15.01</v>
      </c>
      <c r="AZ33" s="238">
        <f t="shared" si="44"/>
        <v>15.1</v>
      </c>
      <c r="BA33" s="239">
        <f t="shared" si="45"/>
        <v>15.18</v>
      </c>
      <c r="BB33" s="242">
        <f t="shared" si="46"/>
        <v>15.27</v>
      </c>
      <c r="BC33" s="239">
        <f t="shared" si="47"/>
        <v>15.36</v>
      </c>
      <c r="BD33" s="238">
        <f t="shared" si="48"/>
        <v>15.45</v>
      </c>
      <c r="BE33" s="320"/>
      <c r="BF33" s="257"/>
      <c r="BG33" s="236">
        <v>2800000</v>
      </c>
      <c r="BH33" s="354"/>
      <c r="BI33" s="257"/>
      <c r="BJ33" s="257"/>
      <c r="BK33" s="257"/>
      <c r="BL33" s="257"/>
      <c r="BM33" s="257"/>
      <c r="BN33" s="257"/>
      <c r="BO33" s="257"/>
      <c r="BP33" s="257"/>
      <c r="BQ33" s="257"/>
      <c r="BR33" s="257"/>
      <c r="BS33" s="257"/>
      <c r="BT33" s="257"/>
      <c r="BU33" s="257"/>
      <c r="BV33" s="257"/>
      <c r="BW33" s="257"/>
      <c r="BX33" s="257"/>
      <c r="BY33" s="257"/>
      <c r="BZ33" s="257"/>
      <c r="CA33" s="257"/>
      <c r="CB33" s="257"/>
      <c r="CC33" s="257"/>
      <c r="CD33" s="257"/>
      <c r="CE33" s="257"/>
      <c r="CF33" s="257"/>
      <c r="CG33" s="257"/>
      <c r="CH33" s="257"/>
      <c r="CI33" s="257"/>
      <c r="CJ33" s="257"/>
      <c r="CK33" s="257"/>
      <c r="CL33" s="257"/>
      <c r="CM33" s="257"/>
      <c r="CN33" s="257"/>
      <c r="CO33" s="257"/>
      <c r="CP33" s="257"/>
      <c r="CQ33" s="257"/>
      <c r="CR33" s="257"/>
      <c r="CS33" s="257"/>
      <c r="CT33" s="257"/>
      <c r="CU33" s="257"/>
      <c r="CV33" s="257"/>
      <c r="CW33" s="257"/>
      <c r="CX33" s="257"/>
      <c r="CY33" s="257"/>
      <c r="CZ33" s="257"/>
      <c r="DA33" s="257"/>
      <c r="DB33" s="257"/>
      <c r="DC33" s="257"/>
      <c r="DD33" s="257"/>
      <c r="DE33" s="257"/>
      <c r="DF33" s="257"/>
      <c r="DG33" s="257"/>
      <c r="DH33" s="257"/>
      <c r="DI33" s="257"/>
      <c r="DJ33" s="257"/>
      <c r="DK33" s="257"/>
      <c r="DL33" s="257"/>
      <c r="DM33" s="257"/>
      <c r="DN33" s="257"/>
      <c r="DO33" s="257"/>
      <c r="DP33" s="257"/>
      <c r="DQ33" s="257"/>
      <c r="DR33" s="257"/>
      <c r="DS33" s="257"/>
      <c r="DT33" s="257"/>
      <c r="DU33" s="257"/>
      <c r="DV33" s="257"/>
      <c r="DW33" s="257"/>
      <c r="DX33" s="257"/>
      <c r="DY33" s="257"/>
      <c r="DZ33" s="257"/>
      <c r="EA33" s="257"/>
      <c r="EB33" s="257"/>
      <c r="EC33" s="257"/>
      <c r="ED33" s="257"/>
      <c r="EE33" s="257"/>
      <c r="EF33" s="257"/>
      <c r="EG33" s="257"/>
      <c r="EH33" s="257"/>
      <c r="EI33" s="257"/>
      <c r="EJ33" s="257"/>
      <c r="EK33" s="257"/>
      <c r="EL33" s="257"/>
      <c r="EM33" s="257"/>
      <c r="EN33" s="257"/>
      <c r="EO33" s="257"/>
      <c r="EP33" s="257"/>
      <c r="EQ33" s="257"/>
      <c r="ER33" s="257"/>
      <c r="ES33" s="257"/>
      <c r="ET33" s="257"/>
      <c r="EU33" s="257"/>
      <c r="EV33" s="257"/>
      <c r="EW33" s="257"/>
      <c r="EX33" s="257"/>
      <c r="EY33" s="257"/>
      <c r="EZ33" s="257"/>
      <c r="FA33" s="257"/>
      <c r="FB33" s="257"/>
      <c r="FC33" s="257"/>
      <c r="FD33" s="257"/>
      <c r="FE33" s="257"/>
      <c r="FF33" s="257"/>
      <c r="FG33" s="257"/>
      <c r="FH33" s="257"/>
      <c r="FI33" s="257"/>
      <c r="FJ33" s="257"/>
      <c r="FK33" s="257"/>
      <c r="FL33" s="257"/>
      <c r="FM33" s="257"/>
      <c r="FN33" s="257"/>
      <c r="FO33" s="257"/>
      <c r="FP33" s="257"/>
      <c r="FQ33" s="257"/>
      <c r="FR33" s="257"/>
      <c r="FS33" s="257"/>
      <c r="FT33" s="257"/>
      <c r="FU33" s="257"/>
      <c r="FV33" s="257"/>
      <c r="FW33" s="257"/>
      <c r="FX33" s="257"/>
      <c r="FY33" s="257"/>
      <c r="FZ33" s="257"/>
      <c r="GA33" s="257"/>
      <c r="GB33" s="257"/>
      <c r="GC33" s="257"/>
      <c r="GD33" s="257"/>
      <c r="GE33" s="257"/>
      <c r="GF33" s="257"/>
      <c r="GG33" s="257"/>
      <c r="GH33" s="257"/>
      <c r="GI33" s="257"/>
      <c r="GJ33" s="257"/>
      <c r="GK33" s="257"/>
      <c r="GL33" s="257"/>
      <c r="GM33" s="257"/>
      <c r="GN33" s="257"/>
      <c r="GO33" s="257"/>
      <c r="GP33" s="257"/>
      <c r="GQ33" s="257"/>
      <c r="GR33" s="257"/>
      <c r="GS33" s="257"/>
      <c r="GT33" s="257"/>
      <c r="GU33" s="257"/>
      <c r="GV33" s="257"/>
      <c r="GW33" s="257"/>
      <c r="GX33" s="257"/>
      <c r="GY33" s="257"/>
      <c r="GZ33" s="257"/>
      <c r="HA33" s="257"/>
      <c r="HB33" s="257"/>
      <c r="HC33" s="257"/>
      <c r="HD33" s="257"/>
      <c r="HE33" s="257"/>
      <c r="HF33" s="257"/>
      <c r="HG33" s="257"/>
      <c r="HH33" s="257"/>
      <c r="HI33" s="257"/>
      <c r="HJ33" s="257"/>
      <c r="HK33" s="257"/>
      <c r="HL33" s="257"/>
      <c r="HM33" s="257"/>
      <c r="HN33" s="257"/>
      <c r="HO33" s="257"/>
      <c r="HP33" s="257"/>
      <c r="HQ33" s="257"/>
      <c r="HR33" s="257"/>
      <c r="HS33" s="257"/>
      <c r="HT33" s="257"/>
      <c r="HU33" s="257"/>
      <c r="HV33" s="257"/>
      <c r="HW33" s="257"/>
      <c r="HX33" s="257"/>
      <c r="HY33" s="257"/>
      <c r="HZ33" s="257"/>
      <c r="IA33" s="257"/>
      <c r="IB33" s="257"/>
      <c r="IC33" s="257"/>
      <c r="ID33" s="257"/>
      <c r="IE33" s="257"/>
      <c r="IF33" s="257"/>
      <c r="IG33" s="257"/>
      <c r="IH33" s="257"/>
      <c r="II33" s="257"/>
      <c r="IJ33" s="257"/>
      <c r="IK33" s="257"/>
      <c r="IL33" s="257"/>
      <c r="IM33" s="257"/>
      <c r="IN33" s="257"/>
      <c r="IO33" s="257"/>
      <c r="IP33" s="257"/>
      <c r="IQ33" s="257"/>
      <c r="IR33" s="257"/>
      <c r="IS33" s="257"/>
      <c r="IT33" s="257"/>
      <c r="IU33" s="257"/>
      <c r="IV33" s="257"/>
    </row>
    <row r="34" spans="1:256" ht="15" x14ac:dyDescent="0.25">
      <c r="A34" s="200">
        <v>46</v>
      </c>
      <c r="B34" s="201">
        <f t="shared" si="49"/>
        <v>1.24</v>
      </c>
      <c r="C34" s="202">
        <v>8.0000000000000002E-3</v>
      </c>
      <c r="D34" s="203"/>
      <c r="E34" s="354"/>
      <c r="F34" s="322">
        <v>2900000</v>
      </c>
      <c r="G34" s="237">
        <f t="shared" si="50"/>
        <v>11.03</v>
      </c>
      <c r="H34" s="238">
        <f t="shared" si="0"/>
        <v>11.12</v>
      </c>
      <c r="I34" s="239">
        <f t="shared" si="1"/>
        <v>11.21</v>
      </c>
      <c r="J34" s="320">
        <f t="shared" si="2"/>
        <v>11.29</v>
      </c>
      <c r="K34" s="321">
        <f t="shared" si="3"/>
        <v>11.38</v>
      </c>
      <c r="L34" s="238">
        <f t="shared" si="4"/>
        <v>11.47</v>
      </c>
      <c r="M34" s="239">
        <f t="shared" si="5"/>
        <v>11.29</v>
      </c>
      <c r="N34" s="238">
        <f t="shared" si="6"/>
        <v>11.65</v>
      </c>
      <c r="O34" s="239">
        <f t="shared" si="7"/>
        <v>11.83</v>
      </c>
      <c r="P34" s="238">
        <f t="shared" si="8"/>
        <v>11.82</v>
      </c>
      <c r="Q34" s="239">
        <f t="shared" si="9"/>
        <v>11.91</v>
      </c>
      <c r="R34" s="238">
        <f t="shared" si="10"/>
        <v>12</v>
      </c>
      <c r="S34" s="239">
        <f t="shared" si="11"/>
        <v>12.09</v>
      </c>
      <c r="T34" s="320">
        <f t="shared" si="12"/>
        <v>12.18</v>
      </c>
      <c r="U34" s="321">
        <f t="shared" si="13"/>
        <v>12.27</v>
      </c>
      <c r="V34" s="238">
        <f t="shared" si="14"/>
        <v>12.35</v>
      </c>
      <c r="W34" s="239">
        <f t="shared" si="15"/>
        <v>12.44</v>
      </c>
      <c r="X34" s="242">
        <f t="shared" si="16"/>
        <v>12.53</v>
      </c>
      <c r="Y34" s="239">
        <f t="shared" si="17"/>
        <v>12.62</v>
      </c>
      <c r="Z34" s="238">
        <f t="shared" si="18"/>
        <v>12.71</v>
      </c>
      <c r="AA34" s="239">
        <f t="shared" si="19"/>
        <v>12.79</v>
      </c>
      <c r="AB34" s="238">
        <f t="shared" si="20"/>
        <v>12.88</v>
      </c>
      <c r="AC34" s="239">
        <f t="shared" si="21"/>
        <v>12.97</v>
      </c>
      <c r="AD34" s="320">
        <f t="shared" si="22"/>
        <v>13.06</v>
      </c>
      <c r="AE34" s="321">
        <f t="shared" si="23"/>
        <v>13.15</v>
      </c>
      <c r="AF34" s="238">
        <f t="shared" si="24"/>
        <v>13.24</v>
      </c>
      <c r="AG34" s="239">
        <f t="shared" si="25"/>
        <v>13.32</v>
      </c>
      <c r="AH34" s="238">
        <f t="shared" si="26"/>
        <v>13.41</v>
      </c>
      <c r="AI34" s="239">
        <f t="shared" si="27"/>
        <v>13.5</v>
      </c>
      <c r="AJ34" s="238">
        <f t="shared" si="28"/>
        <v>13.59</v>
      </c>
      <c r="AK34" s="239">
        <f t="shared" si="29"/>
        <v>13.68</v>
      </c>
      <c r="AL34" s="238">
        <f t="shared" si="30"/>
        <v>13.77</v>
      </c>
      <c r="AM34" s="239">
        <f t="shared" si="31"/>
        <v>13.85</v>
      </c>
      <c r="AN34" s="320">
        <f t="shared" si="32"/>
        <v>13.94</v>
      </c>
      <c r="AO34" s="321">
        <f t="shared" si="33"/>
        <v>14.03</v>
      </c>
      <c r="AP34" s="242">
        <f t="shared" si="34"/>
        <v>14.12</v>
      </c>
      <c r="AQ34" s="239">
        <f t="shared" si="35"/>
        <v>14.21</v>
      </c>
      <c r="AR34" s="238">
        <f t="shared" si="36"/>
        <v>14.29</v>
      </c>
      <c r="AS34" s="239">
        <f t="shared" si="37"/>
        <v>14.38</v>
      </c>
      <c r="AT34" s="242">
        <f t="shared" si="38"/>
        <v>14.47</v>
      </c>
      <c r="AU34" s="239">
        <f t="shared" si="39"/>
        <v>14.56</v>
      </c>
      <c r="AV34" s="238">
        <f t="shared" si="40"/>
        <v>14.65</v>
      </c>
      <c r="AW34" s="239">
        <f t="shared" si="41"/>
        <v>14.74</v>
      </c>
      <c r="AX34" s="320">
        <f t="shared" si="42"/>
        <v>14.82</v>
      </c>
      <c r="AY34" s="321">
        <f t="shared" si="43"/>
        <v>14.91</v>
      </c>
      <c r="AZ34" s="238">
        <f t="shared" si="44"/>
        <v>15</v>
      </c>
      <c r="BA34" s="239">
        <f t="shared" si="45"/>
        <v>15.09</v>
      </c>
      <c r="BB34" s="242">
        <f t="shared" si="46"/>
        <v>15.18</v>
      </c>
      <c r="BC34" s="239">
        <f t="shared" si="47"/>
        <v>15.27</v>
      </c>
      <c r="BD34" s="238">
        <f t="shared" si="48"/>
        <v>15.35</v>
      </c>
      <c r="BE34" s="320"/>
      <c r="BF34" s="257"/>
      <c r="BG34" s="245">
        <v>2900000</v>
      </c>
      <c r="BH34" s="354"/>
      <c r="BI34" s="257"/>
      <c r="BJ34" s="257"/>
      <c r="BK34" s="257"/>
      <c r="BL34" s="257"/>
      <c r="BM34" s="257"/>
      <c r="BN34" s="257"/>
      <c r="BO34" s="257"/>
      <c r="BP34" s="257"/>
      <c r="BQ34" s="257"/>
      <c r="BR34" s="257"/>
      <c r="BS34" s="257"/>
      <c r="BT34" s="257"/>
      <c r="BU34" s="257"/>
      <c r="BV34" s="257"/>
      <c r="BW34" s="257"/>
      <c r="BX34" s="257"/>
      <c r="BY34" s="257"/>
      <c r="BZ34" s="257"/>
      <c r="CA34" s="257"/>
      <c r="CB34" s="257"/>
      <c r="CC34" s="257"/>
      <c r="CD34" s="257"/>
      <c r="CE34" s="257"/>
      <c r="CF34" s="257"/>
      <c r="CG34" s="257"/>
      <c r="CH34" s="257"/>
      <c r="CI34" s="257"/>
      <c r="CJ34" s="257"/>
      <c r="CK34" s="257"/>
      <c r="CL34" s="257"/>
      <c r="CM34" s="257"/>
      <c r="CN34" s="257"/>
      <c r="CO34" s="257"/>
      <c r="CP34" s="257"/>
      <c r="CQ34" s="257"/>
      <c r="CR34" s="257"/>
      <c r="CS34" s="257"/>
      <c r="CT34" s="257"/>
      <c r="CU34" s="257"/>
      <c r="CV34" s="257"/>
      <c r="CW34" s="257"/>
      <c r="CX34" s="257"/>
      <c r="CY34" s="257"/>
      <c r="CZ34" s="257"/>
      <c r="DA34" s="257"/>
      <c r="DB34" s="257"/>
      <c r="DC34" s="257"/>
      <c r="DD34" s="257"/>
      <c r="DE34" s="257"/>
      <c r="DF34" s="257"/>
      <c r="DG34" s="257"/>
      <c r="DH34" s="257"/>
      <c r="DI34" s="257"/>
      <c r="DJ34" s="257"/>
      <c r="DK34" s="257"/>
      <c r="DL34" s="257"/>
      <c r="DM34" s="257"/>
      <c r="DN34" s="257"/>
      <c r="DO34" s="257"/>
      <c r="DP34" s="257"/>
      <c r="DQ34" s="257"/>
      <c r="DR34" s="257"/>
      <c r="DS34" s="257"/>
      <c r="DT34" s="257"/>
      <c r="DU34" s="257"/>
      <c r="DV34" s="257"/>
      <c r="DW34" s="257"/>
      <c r="DX34" s="257"/>
      <c r="DY34" s="257"/>
      <c r="DZ34" s="257"/>
      <c r="EA34" s="257"/>
      <c r="EB34" s="257"/>
      <c r="EC34" s="257"/>
      <c r="ED34" s="257"/>
      <c r="EE34" s="257"/>
      <c r="EF34" s="257"/>
      <c r="EG34" s="257"/>
      <c r="EH34" s="257"/>
      <c r="EI34" s="257"/>
      <c r="EJ34" s="257"/>
      <c r="EK34" s="257"/>
      <c r="EL34" s="257"/>
      <c r="EM34" s="257"/>
      <c r="EN34" s="257"/>
      <c r="EO34" s="257"/>
      <c r="EP34" s="257"/>
      <c r="EQ34" s="257"/>
      <c r="ER34" s="257"/>
      <c r="ES34" s="257"/>
      <c r="ET34" s="257"/>
      <c r="EU34" s="257"/>
      <c r="EV34" s="257"/>
      <c r="EW34" s="257"/>
      <c r="EX34" s="257"/>
      <c r="EY34" s="257"/>
      <c r="EZ34" s="257"/>
      <c r="FA34" s="257"/>
      <c r="FB34" s="257"/>
      <c r="FC34" s="257"/>
      <c r="FD34" s="257"/>
      <c r="FE34" s="257"/>
      <c r="FF34" s="257"/>
      <c r="FG34" s="257"/>
      <c r="FH34" s="257"/>
      <c r="FI34" s="257"/>
      <c r="FJ34" s="257"/>
      <c r="FK34" s="257"/>
      <c r="FL34" s="257"/>
      <c r="FM34" s="257"/>
      <c r="FN34" s="257"/>
      <c r="FO34" s="257"/>
      <c r="FP34" s="257"/>
      <c r="FQ34" s="257"/>
      <c r="FR34" s="257"/>
      <c r="FS34" s="257"/>
      <c r="FT34" s="257"/>
      <c r="FU34" s="257"/>
      <c r="FV34" s="257"/>
      <c r="FW34" s="257"/>
      <c r="FX34" s="257"/>
      <c r="FY34" s="257"/>
      <c r="FZ34" s="257"/>
      <c r="GA34" s="257"/>
      <c r="GB34" s="257"/>
      <c r="GC34" s="257"/>
      <c r="GD34" s="257"/>
      <c r="GE34" s="257"/>
      <c r="GF34" s="257"/>
      <c r="GG34" s="257"/>
      <c r="GH34" s="257"/>
      <c r="GI34" s="257"/>
      <c r="GJ34" s="257"/>
      <c r="GK34" s="257"/>
      <c r="GL34" s="257"/>
      <c r="GM34" s="257"/>
      <c r="GN34" s="257"/>
      <c r="GO34" s="257"/>
      <c r="GP34" s="257"/>
      <c r="GQ34" s="257"/>
      <c r="GR34" s="257"/>
      <c r="GS34" s="257"/>
      <c r="GT34" s="257"/>
      <c r="GU34" s="257"/>
      <c r="GV34" s="257"/>
      <c r="GW34" s="257"/>
      <c r="GX34" s="257"/>
      <c r="GY34" s="257"/>
      <c r="GZ34" s="257"/>
      <c r="HA34" s="257"/>
      <c r="HB34" s="257"/>
      <c r="HC34" s="257"/>
      <c r="HD34" s="257"/>
      <c r="HE34" s="257"/>
      <c r="HF34" s="257"/>
      <c r="HG34" s="257"/>
      <c r="HH34" s="257"/>
      <c r="HI34" s="257"/>
      <c r="HJ34" s="257"/>
      <c r="HK34" s="257"/>
      <c r="HL34" s="257"/>
      <c r="HM34" s="257"/>
      <c r="HN34" s="257"/>
      <c r="HO34" s="257"/>
      <c r="HP34" s="257"/>
      <c r="HQ34" s="257"/>
      <c r="HR34" s="257"/>
      <c r="HS34" s="257"/>
      <c r="HT34" s="257"/>
      <c r="HU34" s="257"/>
      <c r="HV34" s="257"/>
      <c r="HW34" s="257"/>
      <c r="HX34" s="257"/>
      <c r="HY34" s="257"/>
      <c r="HZ34" s="257"/>
      <c r="IA34" s="257"/>
      <c r="IB34" s="257"/>
      <c r="IC34" s="257"/>
      <c r="ID34" s="257"/>
      <c r="IE34" s="257"/>
      <c r="IF34" s="257"/>
      <c r="IG34" s="257"/>
      <c r="IH34" s="257"/>
      <c r="II34" s="257"/>
      <c r="IJ34" s="257"/>
      <c r="IK34" s="257"/>
      <c r="IL34" s="257"/>
      <c r="IM34" s="257"/>
      <c r="IN34" s="257"/>
      <c r="IO34" s="257"/>
      <c r="IP34" s="257"/>
      <c r="IQ34" s="257"/>
      <c r="IR34" s="257"/>
      <c r="IS34" s="257"/>
      <c r="IT34" s="257"/>
      <c r="IU34" s="257"/>
      <c r="IV34" s="257"/>
    </row>
    <row r="35" spans="1:256" ht="15.75" thickBot="1" x14ac:dyDescent="0.3">
      <c r="A35" s="214">
        <v>47</v>
      </c>
      <c r="B35" s="215">
        <f t="shared" si="49"/>
        <v>1.248</v>
      </c>
      <c r="C35" s="202">
        <v>8.0000000000000002E-3</v>
      </c>
      <c r="D35" s="203"/>
      <c r="E35" s="355"/>
      <c r="F35" s="326">
        <v>3000000</v>
      </c>
      <c r="G35" s="267">
        <f t="shared" si="50"/>
        <v>10.95</v>
      </c>
      <c r="H35" s="268">
        <f t="shared" si="0"/>
        <v>11.04</v>
      </c>
      <c r="I35" s="269">
        <f t="shared" si="1"/>
        <v>11.13</v>
      </c>
      <c r="J35" s="327">
        <f t="shared" si="2"/>
        <v>11.21</v>
      </c>
      <c r="K35" s="328">
        <f t="shared" si="3"/>
        <v>11.3</v>
      </c>
      <c r="L35" s="268">
        <f t="shared" si="4"/>
        <v>11.39</v>
      </c>
      <c r="M35" s="269">
        <f t="shared" si="5"/>
        <v>11.21</v>
      </c>
      <c r="N35" s="268">
        <f t="shared" si="6"/>
        <v>11.56</v>
      </c>
      <c r="O35" s="269">
        <f t="shared" si="7"/>
        <v>11.75</v>
      </c>
      <c r="P35" s="268">
        <f t="shared" si="8"/>
        <v>11.74</v>
      </c>
      <c r="Q35" s="269">
        <f t="shared" si="9"/>
        <v>11.83</v>
      </c>
      <c r="R35" s="268">
        <f t="shared" si="10"/>
        <v>11.91</v>
      </c>
      <c r="S35" s="269">
        <f t="shared" si="11"/>
        <v>12</v>
      </c>
      <c r="T35" s="327">
        <f t="shared" si="12"/>
        <v>12.09</v>
      </c>
      <c r="U35" s="328">
        <f t="shared" si="13"/>
        <v>12.18</v>
      </c>
      <c r="V35" s="268">
        <f t="shared" si="14"/>
        <v>12.26</v>
      </c>
      <c r="W35" s="269">
        <f t="shared" si="15"/>
        <v>12.35</v>
      </c>
      <c r="X35" s="272">
        <f t="shared" si="16"/>
        <v>12.44</v>
      </c>
      <c r="Y35" s="269">
        <f t="shared" si="17"/>
        <v>12.53</v>
      </c>
      <c r="Z35" s="268">
        <f t="shared" si="18"/>
        <v>12.61</v>
      </c>
      <c r="AA35" s="269">
        <f t="shared" si="19"/>
        <v>12.7</v>
      </c>
      <c r="AB35" s="268">
        <f t="shared" si="20"/>
        <v>12.79</v>
      </c>
      <c r="AC35" s="269">
        <f t="shared" si="21"/>
        <v>12.88</v>
      </c>
      <c r="AD35" s="327">
        <f t="shared" si="22"/>
        <v>12.96</v>
      </c>
      <c r="AE35" s="328">
        <f t="shared" si="23"/>
        <v>13.05</v>
      </c>
      <c r="AF35" s="268">
        <f t="shared" si="24"/>
        <v>13.14</v>
      </c>
      <c r="AG35" s="269">
        <f t="shared" si="25"/>
        <v>13.23</v>
      </c>
      <c r="AH35" s="268">
        <f t="shared" si="26"/>
        <v>13.32</v>
      </c>
      <c r="AI35" s="269">
        <f t="shared" si="27"/>
        <v>13.4</v>
      </c>
      <c r="AJ35" s="268">
        <f t="shared" si="28"/>
        <v>13.49</v>
      </c>
      <c r="AK35" s="269">
        <f t="shared" si="29"/>
        <v>13.58</v>
      </c>
      <c r="AL35" s="268">
        <f t="shared" si="30"/>
        <v>13.67</v>
      </c>
      <c r="AM35" s="269">
        <f t="shared" si="31"/>
        <v>13.75</v>
      </c>
      <c r="AN35" s="327">
        <f t="shared" si="32"/>
        <v>13.84</v>
      </c>
      <c r="AO35" s="328">
        <f t="shared" si="33"/>
        <v>13.93</v>
      </c>
      <c r="AP35" s="272">
        <f t="shared" si="34"/>
        <v>14.02</v>
      </c>
      <c r="AQ35" s="269">
        <f t="shared" si="35"/>
        <v>14.1</v>
      </c>
      <c r="AR35" s="268">
        <f t="shared" si="36"/>
        <v>14.19</v>
      </c>
      <c r="AS35" s="269">
        <f t="shared" si="37"/>
        <v>14.28</v>
      </c>
      <c r="AT35" s="272">
        <f t="shared" si="38"/>
        <v>14.37</v>
      </c>
      <c r="AU35" s="269">
        <f t="shared" si="39"/>
        <v>14.45</v>
      </c>
      <c r="AV35" s="268">
        <f t="shared" si="40"/>
        <v>14.54</v>
      </c>
      <c r="AW35" s="269">
        <f t="shared" si="41"/>
        <v>14.63</v>
      </c>
      <c r="AX35" s="327">
        <f t="shared" si="42"/>
        <v>14.72</v>
      </c>
      <c r="AY35" s="328">
        <f t="shared" si="43"/>
        <v>14.8</v>
      </c>
      <c r="AZ35" s="268">
        <f t="shared" si="44"/>
        <v>14.89</v>
      </c>
      <c r="BA35" s="269">
        <f t="shared" si="45"/>
        <v>14.98</v>
      </c>
      <c r="BB35" s="272">
        <f t="shared" si="46"/>
        <v>15.07</v>
      </c>
      <c r="BC35" s="269">
        <f t="shared" si="47"/>
        <v>15.15</v>
      </c>
      <c r="BD35" s="268">
        <f t="shared" si="48"/>
        <v>15.24</v>
      </c>
      <c r="BE35" s="329"/>
      <c r="BF35" s="257"/>
      <c r="BG35" s="266">
        <v>3000000</v>
      </c>
      <c r="BH35" s="355"/>
      <c r="BI35" s="257"/>
      <c r="BJ35" s="257"/>
      <c r="BK35" s="257"/>
      <c r="BL35" s="257"/>
      <c r="BM35" s="257"/>
      <c r="BN35" s="257"/>
      <c r="BO35" s="257"/>
      <c r="BP35" s="257"/>
      <c r="BQ35" s="257"/>
      <c r="BR35" s="257"/>
      <c r="BS35" s="257"/>
      <c r="BT35" s="257"/>
      <c r="BU35" s="257"/>
      <c r="BV35" s="257"/>
      <c r="BW35" s="257"/>
      <c r="BX35" s="257"/>
      <c r="BY35" s="257"/>
      <c r="BZ35" s="257"/>
      <c r="CA35" s="257"/>
      <c r="CB35" s="257"/>
      <c r="CC35" s="257"/>
      <c r="CD35" s="257"/>
      <c r="CE35" s="257"/>
      <c r="CF35" s="257"/>
      <c r="CG35" s="257"/>
      <c r="CH35" s="257"/>
      <c r="CI35" s="257"/>
      <c r="CJ35" s="257"/>
      <c r="CK35" s="257"/>
      <c r="CL35" s="257"/>
      <c r="CM35" s="257"/>
      <c r="CN35" s="257"/>
      <c r="CO35" s="257"/>
      <c r="CP35" s="257"/>
      <c r="CQ35" s="257"/>
      <c r="CR35" s="257"/>
      <c r="CS35" s="257"/>
      <c r="CT35" s="257"/>
      <c r="CU35" s="257"/>
      <c r="CV35" s="257"/>
      <c r="CW35" s="257"/>
      <c r="CX35" s="257"/>
      <c r="CY35" s="257"/>
      <c r="CZ35" s="257"/>
      <c r="DA35" s="257"/>
      <c r="DB35" s="257"/>
      <c r="DC35" s="257"/>
      <c r="DD35" s="257"/>
      <c r="DE35" s="257"/>
      <c r="DF35" s="257"/>
      <c r="DG35" s="257"/>
      <c r="DH35" s="257"/>
      <c r="DI35" s="257"/>
      <c r="DJ35" s="257"/>
      <c r="DK35" s="257"/>
      <c r="DL35" s="257"/>
      <c r="DM35" s="257"/>
      <c r="DN35" s="257"/>
      <c r="DO35" s="257"/>
      <c r="DP35" s="257"/>
      <c r="DQ35" s="257"/>
      <c r="DR35" s="257"/>
      <c r="DS35" s="257"/>
      <c r="DT35" s="257"/>
      <c r="DU35" s="257"/>
      <c r="DV35" s="257"/>
      <c r="DW35" s="257"/>
      <c r="DX35" s="257"/>
      <c r="DY35" s="257"/>
      <c r="DZ35" s="257"/>
      <c r="EA35" s="257"/>
      <c r="EB35" s="257"/>
      <c r="EC35" s="257"/>
      <c r="ED35" s="257"/>
      <c r="EE35" s="257"/>
      <c r="EF35" s="257"/>
      <c r="EG35" s="257"/>
      <c r="EH35" s="257"/>
      <c r="EI35" s="257"/>
      <c r="EJ35" s="257"/>
      <c r="EK35" s="257"/>
      <c r="EL35" s="257"/>
      <c r="EM35" s="257"/>
      <c r="EN35" s="257"/>
      <c r="EO35" s="257"/>
      <c r="EP35" s="257"/>
      <c r="EQ35" s="257"/>
      <c r="ER35" s="257"/>
      <c r="ES35" s="257"/>
      <c r="ET35" s="257"/>
      <c r="EU35" s="257"/>
      <c r="EV35" s="257"/>
      <c r="EW35" s="257"/>
      <c r="EX35" s="257"/>
      <c r="EY35" s="257"/>
      <c r="EZ35" s="257"/>
      <c r="FA35" s="257"/>
      <c r="FB35" s="257"/>
      <c r="FC35" s="257"/>
      <c r="FD35" s="257"/>
      <c r="FE35" s="257"/>
      <c r="FF35" s="257"/>
      <c r="FG35" s="257"/>
      <c r="FH35" s="257"/>
      <c r="FI35" s="257"/>
      <c r="FJ35" s="257"/>
      <c r="FK35" s="257"/>
      <c r="FL35" s="257"/>
      <c r="FM35" s="257"/>
      <c r="FN35" s="257"/>
      <c r="FO35" s="257"/>
      <c r="FP35" s="257"/>
      <c r="FQ35" s="257"/>
      <c r="FR35" s="257"/>
      <c r="FS35" s="257"/>
      <c r="FT35" s="257"/>
      <c r="FU35" s="257"/>
      <c r="FV35" s="257"/>
      <c r="FW35" s="257"/>
      <c r="FX35" s="257"/>
      <c r="FY35" s="257"/>
      <c r="FZ35" s="257"/>
      <c r="GA35" s="257"/>
      <c r="GB35" s="257"/>
      <c r="GC35" s="257"/>
      <c r="GD35" s="257"/>
      <c r="GE35" s="257"/>
      <c r="GF35" s="257"/>
      <c r="GG35" s="257"/>
      <c r="GH35" s="257"/>
      <c r="GI35" s="257"/>
      <c r="GJ35" s="257"/>
      <c r="GK35" s="257"/>
      <c r="GL35" s="257"/>
      <c r="GM35" s="257"/>
      <c r="GN35" s="257"/>
      <c r="GO35" s="257"/>
      <c r="GP35" s="257"/>
      <c r="GQ35" s="257"/>
      <c r="GR35" s="257"/>
      <c r="GS35" s="257"/>
      <c r="GT35" s="257"/>
      <c r="GU35" s="257"/>
      <c r="GV35" s="257"/>
      <c r="GW35" s="257"/>
      <c r="GX35" s="257"/>
      <c r="GY35" s="257"/>
      <c r="GZ35" s="257"/>
      <c r="HA35" s="257"/>
      <c r="HB35" s="257"/>
      <c r="HC35" s="257"/>
      <c r="HD35" s="257"/>
      <c r="HE35" s="257"/>
      <c r="HF35" s="257"/>
      <c r="HG35" s="257"/>
      <c r="HH35" s="257"/>
      <c r="HI35" s="257"/>
      <c r="HJ35" s="257"/>
      <c r="HK35" s="257"/>
      <c r="HL35" s="257"/>
      <c r="HM35" s="257"/>
      <c r="HN35" s="257"/>
      <c r="HO35" s="257"/>
      <c r="HP35" s="257"/>
      <c r="HQ35" s="257"/>
      <c r="HR35" s="257"/>
      <c r="HS35" s="257"/>
      <c r="HT35" s="257"/>
      <c r="HU35" s="257"/>
      <c r="HV35" s="257"/>
      <c r="HW35" s="257"/>
      <c r="HX35" s="257"/>
      <c r="HY35" s="257"/>
      <c r="HZ35" s="257"/>
      <c r="IA35" s="257"/>
      <c r="IB35" s="257"/>
      <c r="IC35" s="257"/>
      <c r="ID35" s="257"/>
      <c r="IE35" s="257"/>
      <c r="IF35" s="257"/>
      <c r="IG35" s="257"/>
      <c r="IH35" s="257"/>
      <c r="II35" s="257"/>
      <c r="IJ35" s="257"/>
      <c r="IK35" s="257"/>
      <c r="IL35" s="257"/>
      <c r="IM35" s="257"/>
      <c r="IN35" s="257"/>
      <c r="IO35" s="257"/>
      <c r="IP35" s="257"/>
      <c r="IQ35" s="257"/>
      <c r="IR35" s="257"/>
      <c r="IS35" s="257"/>
      <c r="IT35" s="257"/>
      <c r="IU35" s="257"/>
      <c r="IV35" s="257"/>
    </row>
    <row r="36" spans="1:256" ht="19.5" thickBot="1" x14ac:dyDescent="0.4">
      <c r="A36" s="200">
        <v>48</v>
      </c>
      <c r="B36" s="201">
        <f t="shared" si="49"/>
        <v>1.256</v>
      </c>
      <c r="C36" s="202">
        <v>8.0000000000000002E-3</v>
      </c>
      <c r="D36" s="203"/>
      <c r="E36" s="273"/>
      <c r="G36" s="356" t="s">
        <v>99</v>
      </c>
      <c r="H36" s="357"/>
      <c r="I36" s="357"/>
      <c r="J36" s="274"/>
      <c r="K36" s="274"/>
      <c r="L36" s="274"/>
      <c r="M36" s="274"/>
      <c r="N36" s="275"/>
      <c r="O36" s="275"/>
      <c r="P36" s="275"/>
      <c r="Q36" s="275"/>
      <c r="R36" s="275"/>
      <c r="S36" s="275"/>
      <c r="T36" s="275"/>
      <c r="U36" s="275"/>
      <c r="V36" s="275"/>
      <c r="W36" s="275"/>
      <c r="X36" s="275"/>
      <c r="Y36" s="275"/>
      <c r="Z36" s="275"/>
      <c r="AA36" s="275"/>
      <c r="AB36" s="275"/>
      <c r="AC36" s="275"/>
      <c r="AD36" s="275"/>
      <c r="AE36" s="275"/>
      <c r="AF36" s="275"/>
      <c r="AG36" s="275"/>
      <c r="AH36" s="275"/>
      <c r="AI36" s="275"/>
      <c r="AJ36" s="275"/>
      <c r="AK36" s="275"/>
      <c r="AL36" s="275"/>
      <c r="AM36" s="275"/>
      <c r="AN36" s="275"/>
      <c r="AO36" s="275"/>
      <c r="AP36" s="275"/>
      <c r="AQ36" s="275"/>
      <c r="AR36" s="275"/>
      <c r="AS36" s="275"/>
      <c r="AT36" s="275"/>
      <c r="AU36" s="275"/>
      <c r="AV36" s="275"/>
      <c r="AW36" s="275"/>
      <c r="AX36" s="275"/>
      <c r="AY36" s="275"/>
      <c r="AZ36" s="275"/>
      <c r="BA36" s="275"/>
      <c r="BB36" s="275"/>
      <c r="BC36" s="275"/>
      <c r="BD36" s="275"/>
      <c r="BE36" s="330"/>
      <c r="BF36" s="257"/>
      <c r="BG36" s="257"/>
      <c r="BH36" s="257"/>
      <c r="BI36" s="257"/>
      <c r="BJ36" s="257"/>
      <c r="BK36" s="257"/>
      <c r="BL36" s="257"/>
      <c r="BM36" s="257"/>
      <c r="BN36" s="257"/>
      <c r="BO36" s="257"/>
      <c r="BP36" s="257"/>
      <c r="BQ36" s="257"/>
      <c r="BR36" s="257"/>
      <c r="BS36" s="257"/>
      <c r="BT36" s="257"/>
      <c r="BU36" s="257"/>
      <c r="BV36" s="257"/>
      <c r="BW36" s="257"/>
      <c r="BX36" s="257"/>
      <c r="BY36" s="257"/>
      <c r="BZ36" s="257"/>
      <c r="CA36" s="257"/>
      <c r="CB36" s="257"/>
      <c r="CC36" s="257"/>
      <c r="CD36" s="257"/>
      <c r="CE36" s="257"/>
      <c r="CF36" s="257"/>
      <c r="CG36" s="257"/>
      <c r="CH36" s="257"/>
      <c r="CI36" s="257"/>
      <c r="CJ36" s="257"/>
      <c r="CK36" s="257"/>
      <c r="CL36" s="257"/>
      <c r="CM36" s="257"/>
      <c r="CN36" s="257"/>
      <c r="CO36" s="257"/>
      <c r="CP36" s="257"/>
      <c r="CQ36" s="257"/>
      <c r="CR36" s="257"/>
      <c r="CS36" s="257"/>
      <c r="CT36" s="257"/>
      <c r="CU36" s="257"/>
      <c r="CV36" s="257"/>
      <c r="CW36" s="257"/>
      <c r="CX36" s="257"/>
      <c r="CY36" s="257"/>
      <c r="CZ36" s="257"/>
      <c r="DA36" s="257"/>
      <c r="DB36" s="257"/>
      <c r="DC36" s="257"/>
      <c r="DD36" s="257"/>
      <c r="DE36" s="257"/>
      <c r="DF36" s="257"/>
      <c r="DG36" s="257"/>
      <c r="DH36" s="257"/>
      <c r="DI36" s="257"/>
      <c r="DJ36" s="257"/>
      <c r="DK36" s="257"/>
      <c r="DL36" s="257"/>
      <c r="DM36" s="257"/>
      <c r="DN36" s="257"/>
      <c r="DO36" s="257"/>
      <c r="DP36" s="257"/>
      <c r="DQ36" s="257"/>
      <c r="DR36" s="257"/>
      <c r="DS36" s="257"/>
      <c r="DT36" s="257"/>
      <c r="DU36" s="257"/>
      <c r="DV36" s="257"/>
      <c r="DW36" s="257"/>
      <c r="DX36" s="257"/>
      <c r="DY36" s="257"/>
      <c r="DZ36" s="257"/>
      <c r="EA36" s="257"/>
      <c r="EB36" s="257"/>
      <c r="EC36" s="257"/>
      <c r="ED36" s="257"/>
      <c r="EE36" s="257"/>
      <c r="EF36" s="257"/>
      <c r="EG36" s="257"/>
      <c r="EH36" s="257"/>
      <c r="EI36" s="257"/>
      <c r="EJ36" s="257"/>
      <c r="EK36" s="257"/>
      <c r="EL36" s="257"/>
      <c r="EM36" s="257"/>
      <c r="EN36" s="257"/>
      <c r="EO36" s="257"/>
      <c r="EP36" s="257"/>
      <c r="EQ36" s="257"/>
      <c r="ER36" s="257"/>
      <c r="ES36" s="257"/>
      <c r="ET36" s="257"/>
      <c r="EU36" s="257"/>
      <c r="EV36" s="257"/>
      <c r="EW36" s="257"/>
      <c r="EX36" s="257"/>
      <c r="EY36" s="257"/>
      <c r="EZ36" s="257"/>
      <c r="FA36" s="257"/>
      <c r="FB36" s="257"/>
      <c r="FC36" s="257"/>
      <c r="FD36" s="257"/>
      <c r="FE36" s="257"/>
      <c r="FF36" s="257"/>
      <c r="FG36" s="257"/>
      <c r="FH36" s="257"/>
      <c r="FI36" s="257"/>
      <c r="FJ36" s="257"/>
      <c r="FK36" s="257"/>
      <c r="FL36" s="257"/>
      <c r="FM36" s="257"/>
      <c r="FN36" s="257"/>
      <c r="FO36" s="257"/>
      <c r="FP36" s="257"/>
      <c r="FQ36" s="257"/>
      <c r="FR36" s="257"/>
      <c r="FS36" s="257"/>
      <c r="FT36" s="257"/>
      <c r="FU36" s="257"/>
      <c r="FV36" s="257"/>
      <c r="FW36" s="257"/>
      <c r="FX36" s="257"/>
      <c r="FY36" s="257"/>
      <c r="FZ36" s="257"/>
      <c r="GA36" s="257"/>
      <c r="GB36" s="257"/>
      <c r="GC36" s="257"/>
      <c r="GD36" s="257"/>
      <c r="GE36" s="257"/>
      <c r="GF36" s="257"/>
      <c r="GG36" s="257"/>
      <c r="GH36" s="257"/>
      <c r="GI36" s="257"/>
      <c r="GJ36" s="257"/>
      <c r="GK36" s="257"/>
      <c r="GL36" s="257"/>
      <c r="GM36" s="257"/>
      <c r="GN36" s="257"/>
      <c r="GO36" s="257"/>
      <c r="GP36" s="257"/>
      <c r="GQ36" s="257"/>
      <c r="GR36" s="257"/>
      <c r="GS36" s="257"/>
      <c r="GT36" s="257"/>
      <c r="GU36" s="257"/>
      <c r="GV36" s="257"/>
      <c r="GW36" s="257"/>
      <c r="GX36" s="257"/>
      <c r="GY36" s="257"/>
      <c r="GZ36" s="257"/>
      <c r="HA36" s="257"/>
      <c r="HB36" s="257"/>
      <c r="HC36" s="257"/>
      <c r="HD36" s="257"/>
      <c r="HE36" s="257"/>
      <c r="HF36" s="257"/>
      <c r="HG36" s="257"/>
      <c r="HH36" s="257"/>
      <c r="HI36" s="257"/>
      <c r="HJ36" s="257"/>
      <c r="HK36" s="257"/>
      <c r="HL36" s="257"/>
      <c r="HM36" s="257"/>
      <c r="HN36" s="257"/>
      <c r="HO36" s="257"/>
      <c r="HP36" s="257"/>
      <c r="HQ36" s="257"/>
      <c r="HR36" s="257"/>
      <c r="HS36" s="257"/>
      <c r="HT36" s="257"/>
      <c r="HU36" s="257"/>
      <c r="HV36" s="257"/>
      <c r="HW36" s="257"/>
      <c r="HX36" s="257"/>
      <c r="HY36" s="257"/>
      <c r="HZ36" s="257"/>
      <c r="IA36" s="257"/>
      <c r="IB36" s="257"/>
      <c r="IC36" s="257"/>
      <c r="ID36" s="257"/>
      <c r="IE36" s="257"/>
      <c r="IF36" s="257"/>
      <c r="IG36" s="257"/>
      <c r="IH36" s="257"/>
      <c r="II36" s="257"/>
      <c r="IJ36" s="257"/>
      <c r="IK36" s="257"/>
      <c r="IL36" s="257"/>
      <c r="IM36" s="257"/>
      <c r="IN36" s="257"/>
      <c r="IO36" s="257"/>
      <c r="IP36" s="257"/>
      <c r="IQ36" s="257"/>
      <c r="IR36" s="257"/>
      <c r="IS36" s="257"/>
      <c r="IT36" s="257"/>
      <c r="IU36" s="257"/>
      <c r="IV36" s="257"/>
    </row>
    <row r="37" spans="1:256" ht="15" x14ac:dyDescent="0.25">
      <c r="A37" s="214">
        <v>49</v>
      </c>
      <c r="B37" s="215">
        <f t="shared" si="49"/>
        <v>1.264</v>
      </c>
      <c r="C37" s="202">
        <v>8.0000000000000002E-3</v>
      </c>
      <c r="D37" s="203"/>
      <c r="E37" s="257"/>
      <c r="BE37" s="257"/>
      <c r="BF37" s="257"/>
      <c r="BG37" s="257"/>
      <c r="BH37" s="257"/>
      <c r="BI37" s="257"/>
      <c r="BJ37" s="257"/>
      <c r="BK37" s="257"/>
      <c r="BL37" s="257"/>
      <c r="BM37" s="257"/>
      <c r="BN37" s="257"/>
      <c r="BO37" s="257"/>
      <c r="BP37" s="257"/>
      <c r="BQ37" s="257"/>
      <c r="BR37" s="257"/>
      <c r="BS37" s="257"/>
      <c r="BT37" s="257"/>
      <c r="BU37" s="257"/>
      <c r="BV37" s="257"/>
      <c r="BW37" s="257"/>
      <c r="BX37" s="257"/>
      <c r="BY37" s="257"/>
      <c r="BZ37" s="257"/>
      <c r="CA37" s="257"/>
      <c r="CB37" s="257"/>
      <c r="CC37" s="257"/>
      <c r="CD37" s="257"/>
      <c r="CE37" s="257"/>
      <c r="CF37" s="257"/>
      <c r="CG37" s="257"/>
      <c r="CH37" s="257"/>
      <c r="CI37" s="257"/>
      <c r="CJ37" s="257"/>
      <c r="CK37" s="257"/>
      <c r="CL37" s="257"/>
      <c r="CM37" s="257"/>
      <c r="CN37" s="257"/>
      <c r="CO37" s="257"/>
      <c r="CP37" s="257"/>
      <c r="CQ37" s="257"/>
      <c r="CR37" s="257"/>
      <c r="CS37" s="257"/>
      <c r="CT37" s="257"/>
      <c r="CU37" s="257"/>
      <c r="CV37" s="257"/>
      <c r="CW37" s="257"/>
      <c r="CX37" s="257"/>
      <c r="CY37" s="257"/>
      <c r="CZ37" s="257"/>
      <c r="DA37" s="257"/>
      <c r="DB37" s="257"/>
      <c r="DC37" s="257"/>
      <c r="DD37" s="257"/>
      <c r="DE37" s="257"/>
      <c r="DF37" s="257"/>
      <c r="DG37" s="257"/>
      <c r="DH37" s="257"/>
      <c r="DI37" s="257"/>
      <c r="DJ37" s="257"/>
      <c r="DK37" s="257"/>
      <c r="DL37" s="257"/>
      <c r="DM37" s="257"/>
      <c r="DN37" s="257"/>
      <c r="DO37" s="257"/>
      <c r="DP37" s="257"/>
      <c r="DQ37" s="257"/>
      <c r="DR37" s="257"/>
      <c r="DS37" s="257"/>
      <c r="DT37" s="257"/>
      <c r="DU37" s="257"/>
      <c r="DV37" s="257"/>
      <c r="DW37" s="257"/>
      <c r="DX37" s="257"/>
      <c r="DY37" s="257"/>
      <c r="DZ37" s="257"/>
      <c r="EA37" s="257"/>
      <c r="EB37" s="257"/>
      <c r="EC37" s="257"/>
      <c r="ED37" s="257"/>
      <c r="EE37" s="257"/>
      <c r="EF37" s="257"/>
      <c r="EG37" s="257"/>
      <c r="EH37" s="257"/>
      <c r="EI37" s="257"/>
      <c r="EJ37" s="257"/>
      <c r="EK37" s="257"/>
      <c r="EL37" s="257"/>
      <c r="EM37" s="257"/>
      <c r="EN37" s="257"/>
      <c r="EO37" s="257"/>
      <c r="EP37" s="257"/>
      <c r="EQ37" s="257"/>
      <c r="ER37" s="257"/>
      <c r="ES37" s="257"/>
      <c r="ET37" s="257"/>
      <c r="EU37" s="257"/>
      <c r="EV37" s="257"/>
      <c r="EW37" s="257"/>
      <c r="EX37" s="257"/>
      <c r="EY37" s="257"/>
      <c r="EZ37" s="257"/>
      <c r="FA37" s="257"/>
      <c r="FB37" s="257"/>
      <c r="FC37" s="257"/>
      <c r="FD37" s="257"/>
      <c r="FE37" s="257"/>
      <c r="FF37" s="257"/>
      <c r="FG37" s="257"/>
      <c r="FH37" s="257"/>
      <c r="FI37" s="257"/>
      <c r="FJ37" s="257"/>
      <c r="FK37" s="257"/>
      <c r="FL37" s="257"/>
      <c r="FM37" s="257"/>
      <c r="FN37" s="257"/>
      <c r="FO37" s="257"/>
      <c r="FP37" s="257"/>
      <c r="FQ37" s="257"/>
      <c r="FR37" s="257"/>
      <c r="FS37" s="257"/>
      <c r="FT37" s="257"/>
      <c r="FU37" s="257"/>
      <c r="FV37" s="257"/>
      <c r="FW37" s="257"/>
      <c r="FX37" s="257"/>
      <c r="FY37" s="257"/>
      <c r="FZ37" s="257"/>
      <c r="GA37" s="257"/>
      <c r="GB37" s="257"/>
      <c r="GC37" s="257"/>
      <c r="GD37" s="257"/>
      <c r="GE37" s="257"/>
      <c r="GF37" s="257"/>
      <c r="GG37" s="257"/>
      <c r="GH37" s="257"/>
      <c r="GI37" s="257"/>
      <c r="GJ37" s="257"/>
      <c r="GK37" s="257"/>
      <c r="GL37" s="257"/>
      <c r="GM37" s="257"/>
      <c r="GN37" s="257"/>
      <c r="GO37" s="257"/>
      <c r="GP37" s="257"/>
      <c r="GQ37" s="257"/>
      <c r="GR37" s="257"/>
      <c r="GS37" s="257"/>
      <c r="GT37" s="257"/>
      <c r="GU37" s="257"/>
      <c r="GV37" s="257"/>
      <c r="GW37" s="257"/>
      <c r="GX37" s="257"/>
      <c r="GY37" s="257"/>
      <c r="GZ37" s="257"/>
      <c r="HA37" s="257"/>
      <c r="HB37" s="257"/>
      <c r="HC37" s="257"/>
      <c r="HD37" s="257"/>
      <c r="HE37" s="257"/>
      <c r="HF37" s="257"/>
      <c r="HG37" s="257"/>
      <c r="HH37" s="257"/>
      <c r="HI37" s="257"/>
      <c r="HJ37" s="257"/>
      <c r="HK37" s="257"/>
      <c r="HL37" s="257"/>
      <c r="HM37" s="257"/>
      <c r="HN37" s="257"/>
      <c r="HO37" s="257"/>
      <c r="HP37" s="257"/>
      <c r="HQ37" s="257"/>
      <c r="HR37" s="257"/>
      <c r="HS37" s="257"/>
      <c r="HT37" s="257"/>
      <c r="HU37" s="257"/>
      <c r="HV37" s="257"/>
      <c r="HW37" s="257"/>
      <c r="HX37" s="257"/>
      <c r="HY37" s="257"/>
      <c r="HZ37" s="257"/>
      <c r="IA37" s="257"/>
      <c r="IB37" s="257"/>
      <c r="IC37" s="257"/>
      <c r="ID37" s="257"/>
      <c r="IE37" s="257"/>
      <c r="IF37" s="257"/>
      <c r="IG37" s="257"/>
      <c r="IH37" s="257"/>
      <c r="II37" s="257"/>
      <c r="IJ37" s="257"/>
      <c r="IK37" s="257"/>
      <c r="IL37" s="257"/>
      <c r="IM37" s="257"/>
      <c r="IN37" s="257"/>
      <c r="IO37" s="257"/>
      <c r="IP37" s="257"/>
      <c r="IQ37" s="257"/>
      <c r="IR37" s="257"/>
      <c r="IS37" s="257"/>
      <c r="IT37" s="257"/>
      <c r="IU37" s="257"/>
      <c r="IV37" s="257"/>
    </row>
    <row r="38" spans="1:256" ht="15" x14ac:dyDescent="0.25">
      <c r="A38" s="200">
        <v>50</v>
      </c>
      <c r="B38" s="201">
        <f t="shared" si="49"/>
        <v>1.272</v>
      </c>
      <c r="C38" s="202">
        <v>8.0000000000000002E-3</v>
      </c>
      <c r="D38" s="203"/>
      <c r="E38" s="257"/>
      <c r="BE38" s="257"/>
      <c r="BF38" s="257"/>
      <c r="BG38" s="257"/>
      <c r="BH38" s="257"/>
      <c r="BI38" s="257"/>
      <c r="BJ38" s="257"/>
      <c r="BK38" s="257"/>
      <c r="BL38" s="257"/>
      <c r="BM38" s="257"/>
      <c r="BN38" s="257"/>
      <c r="BO38" s="257"/>
      <c r="BP38" s="257"/>
      <c r="BQ38" s="257"/>
      <c r="BR38" s="257"/>
      <c r="BS38" s="257"/>
      <c r="BT38" s="257"/>
      <c r="BU38" s="257"/>
      <c r="BV38" s="257"/>
      <c r="BW38" s="257"/>
      <c r="BX38" s="257"/>
      <c r="BY38" s="257"/>
      <c r="BZ38" s="257"/>
      <c r="CA38" s="257"/>
      <c r="CB38" s="257"/>
      <c r="CC38" s="257"/>
      <c r="CD38" s="257"/>
      <c r="CE38" s="257"/>
      <c r="CF38" s="257"/>
      <c r="CG38" s="257"/>
      <c r="CH38" s="257"/>
      <c r="CI38" s="257"/>
      <c r="CJ38" s="257"/>
      <c r="CK38" s="257"/>
      <c r="CL38" s="257"/>
      <c r="CM38" s="257"/>
      <c r="CN38" s="257"/>
      <c r="CO38" s="257"/>
      <c r="CP38" s="257"/>
      <c r="CQ38" s="257"/>
      <c r="CR38" s="257"/>
      <c r="CS38" s="257"/>
      <c r="CT38" s="257"/>
      <c r="CU38" s="257"/>
      <c r="CV38" s="257"/>
      <c r="CW38" s="257"/>
      <c r="CX38" s="257"/>
      <c r="CY38" s="257"/>
      <c r="CZ38" s="257"/>
      <c r="DA38" s="257"/>
      <c r="DB38" s="257"/>
      <c r="DC38" s="257"/>
      <c r="DD38" s="257"/>
      <c r="DE38" s="257"/>
      <c r="DF38" s="257"/>
      <c r="DG38" s="257"/>
      <c r="DH38" s="257"/>
      <c r="DI38" s="257"/>
      <c r="DJ38" s="257"/>
      <c r="DK38" s="257"/>
      <c r="DL38" s="257"/>
      <c r="DM38" s="257"/>
      <c r="DN38" s="257"/>
      <c r="DO38" s="257"/>
      <c r="DP38" s="257"/>
      <c r="DQ38" s="257"/>
      <c r="DR38" s="257"/>
      <c r="DS38" s="257"/>
      <c r="DT38" s="257"/>
      <c r="DU38" s="257"/>
      <c r="DV38" s="257"/>
      <c r="DW38" s="257"/>
      <c r="DX38" s="257"/>
      <c r="DY38" s="257"/>
      <c r="DZ38" s="257"/>
      <c r="EA38" s="257"/>
      <c r="EB38" s="257"/>
      <c r="EC38" s="257"/>
      <c r="ED38" s="257"/>
      <c r="EE38" s="257"/>
      <c r="EF38" s="257"/>
      <c r="EG38" s="257"/>
      <c r="EH38" s="257"/>
      <c r="EI38" s="257"/>
      <c r="EJ38" s="257"/>
      <c r="EK38" s="257"/>
      <c r="EL38" s="257"/>
      <c r="EM38" s="257"/>
      <c r="EN38" s="257"/>
      <c r="EO38" s="257"/>
      <c r="EP38" s="257"/>
      <c r="EQ38" s="257"/>
      <c r="ER38" s="257"/>
      <c r="ES38" s="257"/>
      <c r="ET38" s="257"/>
      <c r="EU38" s="257"/>
      <c r="EV38" s="257"/>
      <c r="EW38" s="257"/>
      <c r="EX38" s="257"/>
      <c r="EY38" s="257"/>
      <c r="EZ38" s="257"/>
      <c r="FA38" s="257"/>
      <c r="FB38" s="257"/>
      <c r="FC38" s="257"/>
      <c r="FD38" s="257"/>
      <c r="FE38" s="257"/>
      <c r="FF38" s="257"/>
      <c r="FG38" s="257"/>
      <c r="FH38" s="257"/>
      <c r="FI38" s="257"/>
      <c r="FJ38" s="257"/>
      <c r="FK38" s="257"/>
      <c r="FL38" s="257"/>
      <c r="FM38" s="257"/>
      <c r="FN38" s="257"/>
      <c r="FO38" s="257"/>
      <c r="FP38" s="257"/>
      <c r="FQ38" s="257"/>
      <c r="FR38" s="257"/>
      <c r="FS38" s="257"/>
      <c r="FT38" s="257"/>
      <c r="FU38" s="257"/>
      <c r="FV38" s="257"/>
      <c r="FW38" s="257"/>
      <c r="FX38" s="257"/>
      <c r="FY38" s="257"/>
      <c r="FZ38" s="257"/>
      <c r="GA38" s="257"/>
      <c r="GB38" s="257"/>
      <c r="GC38" s="257"/>
      <c r="GD38" s="257"/>
      <c r="GE38" s="257"/>
      <c r="GF38" s="257"/>
      <c r="GG38" s="257"/>
      <c r="GH38" s="257"/>
      <c r="GI38" s="257"/>
      <c r="GJ38" s="257"/>
      <c r="GK38" s="257"/>
      <c r="GL38" s="257"/>
      <c r="GM38" s="257"/>
      <c r="GN38" s="257"/>
      <c r="GO38" s="257"/>
      <c r="GP38" s="257"/>
      <c r="GQ38" s="257"/>
      <c r="GR38" s="257"/>
      <c r="GS38" s="257"/>
      <c r="GT38" s="257"/>
      <c r="GU38" s="257"/>
      <c r="GV38" s="257"/>
      <c r="GW38" s="257"/>
      <c r="GX38" s="257"/>
      <c r="GY38" s="257"/>
      <c r="GZ38" s="257"/>
      <c r="HA38" s="257"/>
      <c r="HB38" s="257"/>
      <c r="HC38" s="257"/>
      <c r="HD38" s="257"/>
      <c r="HE38" s="257"/>
      <c r="HF38" s="257"/>
      <c r="HG38" s="257"/>
      <c r="HH38" s="257"/>
      <c r="HI38" s="257"/>
      <c r="HJ38" s="257"/>
      <c r="HK38" s="257"/>
      <c r="HL38" s="257"/>
      <c r="HM38" s="257"/>
      <c r="HN38" s="257"/>
      <c r="HO38" s="257"/>
      <c r="HP38" s="257"/>
      <c r="HQ38" s="257"/>
      <c r="HR38" s="257"/>
      <c r="HS38" s="257"/>
      <c r="HT38" s="257"/>
      <c r="HU38" s="257"/>
      <c r="HV38" s="257"/>
      <c r="HW38" s="257"/>
      <c r="HX38" s="257"/>
      <c r="HY38" s="257"/>
      <c r="HZ38" s="257"/>
      <c r="IA38" s="257"/>
      <c r="IB38" s="257"/>
      <c r="IC38" s="257"/>
      <c r="ID38" s="257"/>
      <c r="IE38" s="257"/>
      <c r="IF38" s="257"/>
      <c r="IG38" s="257"/>
      <c r="IH38" s="257"/>
      <c r="II38" s="257"/>
      <c r="IJ38" s="257"/>
      <c r="IK38" s="257"/>
      <c r="IL38" s="257"/>
      <c r="IM38" s="257"/>
      <c r="IN38" s="257"/>
      <c r="IO38" s="257"/>
      <c r="IP38" s="257"/>
      <c r="IQ38" s="257"/>
      <c r="IR38" s="257"/>
      <c r="IS38" s="257"/>
      <c r="IT38" s="257"/>
      <c r="IU38" s="257"/>
      <c r="IV38" s="257"/>
    </row>
    <row r="39" spans="1:256" ht="15" x14ac:dyDescent="0.25">
      <c r="A39" s="214">
        <v>51</v>
      </c>
      <c r="B39" s="215">
        <f t="shared" si="49"/>
        <v>1.28</v>
      </c>
      <c r="C39" s="202">
        <v>8.0000000000000002E-3</v>
      </c>
      <c r="D39" s="203"/>
      <c r="E39" s="257"/>
      <c r="G39" s="257"/>
      <c r="H39" s="257"/>
      <c r="I39" s="257"/>
      <c r="J39" s="257"/>
      <c r="K39" s="257"/>
      <c r="L39" s="257"/>
      <c r="M39" s="257"/>
      <c r="N39" s="257"/>
      <c r="O39" s="257"/>
      <c r="BE39" s="257"/>
      <c r="BF39" s="257"/>
      <c r="BG39" s="257"/>
      <c r="BH39" s="257"/>
      <c r="BI39" s="257"/>
      <c r="BJ39" s="257"/>
      <c r="BK39" s="257"/>
      <c r="BL39" s="257"/>
      <c r="BM39" s="257"/>
      <c r="BN39" s="257"/>
      <c r="BO39" s="257"/>
      <c r="BP39" s="257"/>
      <c r="BQ39" s="257"/>
      <c r="BR39" s="257"/>
      <c r="BS39" s="257"/>
      <c r="BT39" s="257"/>
      <c r="BU39" s="257"/>
      <c r="BV39" s="257"/>
      <c r="BW39" s="257"/>
      <c r="BX39" s="257"/>
      <c r="BY39" s="257"/>
      <c r="BZ39" s="257"/>
      <c r="CA39" s="257"/>
      <c r="CB39" s="257"/>
      <c r="CC39" s="257"/>
      <c r="CD39" s="257"/>
      <c r="CE39" s="257"/>
      <c r="CF39" s="257"/>
      <c r="CG39" s="257"/>
      <c r="CH39" s="257"/>
      <c r="CI39" s="257"/>
      <c r="CJ39" s="257"/>
      <c r="CK39" s="257"/>
      <c r="CL39" s="257"/>
      <c r="CM39" s="257"/>
      <c r="CN39" s="257"/>
      <c r="CO39" s="257"/>
      <c r="CP39" s="257"/>
      <c r="CQ39" s="257"/>
      <c r="CR39" s="257"/>
      <c r="CS39" s="257"/>
      <c r="CT39" s="257"/>
      <c r="CU39" s="257"/>
      <c r="CV39" s="257"/>
      <c r="CW39" s="257"/>
      <c r="CX39" s="257"/>
      <c r="CY39" s="257"/>
      <c r="CZ39" s="257"/>
      <c r="DA39" s="257"/>
      <c r="DB39" s="257"/>
      <c r="DC39" s="257"/>
      <c r="DD39" s="257"/>
      <c r="DE39" s="257"/>
      <c r="DF39" s="257"/>
      <c r="DG39" s="257"/>
      <c r="DH39" s="257"/>
      <c r="DI39" s="257"/>
      <c r="DJ39" s="257"/>
      <c r="DK39" s="257"/>
      <c r="DL39" s="257"/>
      <c r="DM39" s="257"/>
      <c r="DN39" s="257"/>
      <c r="DO39" s="257"/>
      <c r="DP39" s="257"/>
      <c r="DQ39" s="257"/>
      <c r="DR39" s="257"/>
      <c r="DS39" s="257"/>
      <c r="DT39" s="257"/>
      <c r="DU39" s="257"/>
      <c r="DV39" s="257"/>
      <c r="DW39" s="257"/>
      <c r="DX39" s="257"/>
      <c r="DY39" s="257"/>
      <c r="DZ39" s="257"/>
      <c r="EA39" s="257"/>
      <c r="EB39" s="257"/>
      <c r="EC39" s="257"/>
      <c r="ED39" s="257"/>
      <c r="EE39" s="257"/>
      <c r="EF39" s="257"/>
      <c r="EG39" s="257"/>
      <c r="EH39" s="257"/>
      <c r="EI39" s="257"/>
      <c r="EJ39" s="257"/>
      <c r="EK39" s="257"/>
      <c r="EL39" s="257"/>
      <c r="EM39" s="257"/>
      <c r="EN39" s="257"/>
      <c r="EO39" s="257"/>
      <c r="EP39" s="257"/>
      <c r="EQ39" s="257"/>
      <c r="ER39" s="257"/>
      <c r="ES39" s="257"/>
      <c r="ET39" s="257"/>
      <c r="EU39" s="257"/>
      <c r="EV39" s="257"/>
      <c r="EW39" s="257"/>
      <c r="EX39" s="257"/>
      <c r="EY39" s="257"/>
      <c r="EZ39" s="257"/>
      <c r="FA39" s="257"/>
      <c r="FB39" s="257"/>
      <c r="FC39" s="257"/>
      <c r="FD39" s="257"/>
      <c r="FE39" s="257"/>
      <c r="FF39" s="257"/>
      <c r="FG39" s="257"/>
      <c r="FH39" s="257"/>
      <c r="FI39" s="257"/>
      <c r="FJ39" s="257"/>
      <c r="FK39" s="257"/>
      <c r="FL39" s="257"/>
      <c r="FM39" s="257"/>
      <c r="FN39" s="257"/>
      <c r="FO39" s="257"/>
      <c r="FP39" s="257"/>
      <c r="FQ39" s="257"/>
      <c r="FR39" s="257"/>
      <c r="FS39" s="257"/>
      <c r="FT39" s="257"/>
      <c r="FU39" s="257"/>
      <c r="FV39" s="257"/>
      <c r="FW39" s="257"/>
      <c r="FX39" s="257"/>
      <c r="FY39" s="257"/>
      <c r="FZ39" s="257"/>
      <c r="GA39" s="257"/>
      <c r="GB39" s="257"/>
      <c r="GC39" s="257"/>
      <c r="GD39" s="257"/>
      <c r="GE39" s="257"/>
      <c r="GF39" s="257"/>
      <c r="GG39" s="257"/>
      <c r="GH39" s="257"/>
      <c r="GI39" s="257"/>
      <c r="GJ39" s="257"/>
      <c r="GK39" s="257"/>
      <c r="GL39" s="257"/>
      <c r="GM39" s="257"/>
      <c r="GN39" s="257"/>
      <c r="GO39" s="257"/>
      <c r="GP39" s="257"/>
      <c r="GQ39" s="257"/>
      <c r="GR39" s="257"/>
      <c r="GS39" s="257"/>
      <c r="GT39" s="257"/>
      <c r="GU39" s="257"/>
      <c r="GV39" s="257"/>
      <c r="GW39" s="257"/>
      <c r="GX39" s="257"/>
      <c r="GY39" s="257"/>
      <c r="GZ39" s="257"/>
      <c r="HA39" s="257"/>
      <c r="HB39" s="257"/>
      <c r="HC39" s="257"/>
      <c r="HD39" s="257"/>
      <c r="HE39" s="257"/>
      <c r="HF39" s="257"/>
      <c r="HG39" s="257"/>
      <c r="HH39" s="257"/>
      <c r="HI39" s="257"/>
      <c r="HJ39" s="257"/>
      <c r="HK39" s="257"/>
      <c r="HL39" s="257"/>
      <c r="HM39" s="257"/>
      <c r="HN39" s="257"/>
      <c r="HO39" s="257"/>
      <c r="HP39" s="257"/>
      <c r="HQ39" s="257"/>
      <c r="HR39" s="257"/>
      <c r="HS39" s="257"/>
      <c r="HT39" s="257"/>
      <c r="HU39" s="257"/>
      <c r="HV39" s="257"/>
      <c r="HW39" s="257"/>
      <c r="HX39" s="257"/>
      <c r="HY39" s="257"/>
      <c r="HZ39" s="257"/>
      <c r="IA39" s="257"/>
      <c r="IB39" s="257"/>
      <c r="IC39" s="257"/>
      <c r="ID39" s="257"/>
      <c r="IE39" s="257"/>
      <c r="IF39" s="257"/>
      <c r="IG39" s="257"/>
      <c r="IH39" s="257"/>
      <c r="II39" s="257"/>
      <c r="IJ39" s="257"/>
      <c r="IK39" s="257"/>
      <c r="IL39" s="257"/>
      <c r="IM39" s="257"/>
      <c r="IN39" s="257"/>
      <c r="IO39" s="257"/>
      <c r="IP39" s="257"/>
      <c r="IQ39" s="257"/>
      <c r="IR39" s="257"/>
      <c r="IS39" s="257"/>
      <c r="IT39" s="257"/>
      <c r="IU39" s="257"/>
      <c r="IV39" s="257"/>
    </row>
    <row r="40" spans="1:256" ht="15" x14ac:dyDescent="0.25">
      <c r="A40" s="200">
        <v>52</v>
      </c>
      <c r="B40" s="201">
        <f t="shared" si="49"/>
        <v>1.288</v>
      </c>
      <c r="C40" s="202">
        <v>8.0000000000000002E-3</v>
      </c>
      <c r="D40" s="203"/>
      <c r="E40" s="257"/>
      <c r="BE40" s="257"/>
      <c r="BF40" s="257"/>
      <c r="BG40" s="257"/>
      <c r="BH40" s="257"/>
      <c r="BI40" s="257"/>
      <c r="BJ40" s="257"/>
      <c r="BK40" s="257"/>
      <c r="BL40" s="257"/>
      <c r="BM40" s="257"/>
      <c r="BN40" s="257"/>
      <c r="BO40" s="257"/>
      <c r="BP40" s="257"/>
      <c r="BQ40" s="257"/>
      <c r="BR40" s="257"/>
      <c r="BS40" s="257"/>
      <c r="BT40" s="257"/>
      <c r="BU40" s="257"/>
      <c r="BV40" s="257"/>
      <c r="BW40" s="257"/>
      <c r="BX40" s="257"/>
      <c r="BY40" s="257"/>
      <c r="BZ40" s="257"/>
      <c r="CA40" s="257"/>
      <c r="CB40" s="257"/>
      <c r="CC40" s="257"/>
      <c r="CD40" s="257"/>
      <c r="CE40" s="257"/>
      <c r="CF40" s="257"/>
      <c r="CG40" s="257"/>
      <c r="CH40" s="257"/>
      <c r="CI40" s="257"/>
      <c r="CJ40" s="257"/>
      <c r="CK40" s="257"/>
      <c r="CL40" s="257"/>
      <c r="CM40" s="257"/>
      <c r="CN40" s="257"/>
      <c r="CO40" s="257"/>
      <c r="CP40" s="257"/>
      <c r="CQ40" s="257"/>
      <c r="CR40" s="257"/>
      <c r="CS40" s="257"/>
      <c r="CT40" s="257"/>
      <c r="CU40" s="257"/>
      <c r="CV40" s="257"/>
      <c r="CW40" s="257"/>
      <c r="CX40" s="257"/>
      <c r="CY40" s="257"/>
      <c r="CZ40" s="257"/>
      <c r="DA40" s="257"/>
      <c r="DB40" s="257"/>
      <c r="DC40" s="257"/>
      <c r="DD40" s="257"/>
      <c r="DE40" s="257"/>
      <c r="DF40" s="257"/>
      <c r="DG40" s="257"/>
      <c r="DH40" s="257"/>
      <c r="DI40" s="257"/>
      <c r="DJ40" s="257"/>
      <c r="DK40" s="257"/>
      <c r="DL40" s="257"/>
      <c r="DM40" s="257"/>
      <c r="DN40" s="257"/>
      <c r="DO40" s="257"/>
      <c r="DP40" s="257"/>
      <c r="DQ40" s="257"/>
      <c r="DR40" s="257"/>
      <c r="DS40" s="257"/>
      <c r="DT40" s="257"/>
      <c r="DU40" s="257"/>
      <c r="DV40" s="257"/>
      <c r="DW40" s="257"/>
      <c r="DX40" s="257"/>
      <c r="DY40" s="257"/>
      <c r="DZ40" s="257"/>
      <c r="EA40" s="257"/>
      <c r="EB40" s="257"/>
      <c r="EC40" s="257"/>
      <c r="ED40" s="257"/>
      <c r="EE40" s="257"/>
      <c r="EF40" s="257"/>
      <c r="EG40" s="257"/>
      <c r="EH40" s="257"/>
      <c r="EI40" s="257"/>
      <c r="EJ40" s="257"/>
      <c r="EK40" s="257"/>
      <c r="EL40" s="257"/>
      <c r="EM40" s="257"/>
      <c r="EN40" s="257"/>
      <c r="EO40" s="257"/>
      <c r="EP40" s="257"/>
      <c r="EQ40" s="257"/>
      <c r="ER40" s="257"/>
      <c r="ES40" s="257"/>
      <c r="ET40" s="257"/>
      <c r="EU40" s="257"/>
      <c r="EV40" s="257"/>
      <c r="EW40" s="257"/>
      <c r="EX40" s="257"/>
      <c r="EY40" s="257"/>
      <c r="EZ40" s="257"/>
      <c r="FA40" s="257"/>
      <c r="FB40" s="257"/>
      <c r="FC40" s="257"/>
      <c r="FD40" s="257"/>
      <c r="FE40" s="257"/>
      <c r="FF40" s="257"/>
      <c r="FG40" s="257"/>
      <c r="FH40" s="257"/>
      <c r="FI40" s="257"/>
      <c r="FJ40" s="257"/>
      <c r="FK40" s="257"/>
      <c r="FL40" s="257"/>
      <c r="FM40" s="257"/>
      <c r="FN40" s="257"/>
      <c r="FO40" s="257"/>
      <c r="FP40" s="257"/>
      <c r="FQ40" s="257"/>
      <c r="FR40" s="257"/>
      <c r="FS40" s="257"/>
      <c r="FT40" s="257"/>
      <c r="FU40" s="257"/>
      <c r="FV40" s="257"/>
      <c r="FW40" s="257"/>
      <c r="FX40" s="257"/>
      <c r="FY40" s="257"/>
      <c r="FZ40" s="257"/>
      <c r="GA40" s="257"/>
      <c r="GB40" s="257"/>
      <c r="GC40" s="257"/>
      <c r="GD40" s="257"/>
      <c r="GE40" s="257"/>
      <c r="GF40" s="257"/>
      <c r="GG40" s="257"/>
      <c r="GH40" s="257"/>
      <c r="GI40" s="257"/>
      <c r="GJ40" s="257"/>
      <c r="GK40" s="257"/>
      <c r="GL40" s="257"/>
      <c r="GM40" s="257"/>
      <c r="GN40" s="257"/>
      <c r="GO40" s="257"/>
      <c r="GP40" s="257"/>
      <c r="GQ40" s="257"/>
      <c r="GR40" s="257"/>
      <c r="GS40" s="257"/>
      <c r="GT40" s="257"/>
      <c r="GU40" s="257"/>
      <c r="GV40" s="257"/>
      <c r="GW40" s="257"/>
      <c r="GX40" s="257"/>
      <c r="GY40" s="257"/>
      <c r="GZ40" s="257"/>
      <c r="HA40" s="257"/>
      <c r="HB40" s="257"/>
      <c r="HC40" s="257"/>
      <c r="HD40" s="257"/>
      <c r="HE40" s="257"/>
      <c r="HF40" s="257"/>
      <c r="HG40" s="257"/>
      <c r="HH40" s="257"/>
      <c r="HI40" s="257"/>
      <c r="HJ40" s="257"/>
      <c r="HK40" s="257"/>
      <c r="HL40" s="257"/>
      <c r="HM40" s="257"/>
      <c r="HN40" s="257"/>
      <c r="HO40" s="257"/>
      <c r="HP40" s="257"/>
      <c r="HQ40" s="257"/>
      <c r="HR40" s="257"/>
      <c r="HS40" s="257"/>
      <c r="HT40" s="257"/>
      <c r="HU40" s="257"/>
      <c r="HV40" s="257"/>
      <c r="HW40" s="257"/>
      <c r="HX40" s="257"/>
      <c r="HY40" s="257"/>
      <c r="HZ40" s="257"/>
      <c r="IA40" s="257"/>
      <c r="IB40" s="257"/>
      <c r="IC40" s="257"/>
      <c r="ID40" s="257"/>
      <c r="IE40" s="257"/>
      <c r="IF40" s="257"/>
      <c r="IG40" s="257"/>
      <c r="IH40" s="257"/>
      <c r="II40" s="257"/>
      <c r="IJ40" s="257"/>
      <c r="IK40" s="257"/>
      <c r="IL40" s="257"/>
      <c r="IM40" s="257"/>
      <c r="IN40" s="257"/>
      <c r="IO40" s="257"/>
      <c r="IP40" s="257"/>
      <c r="IQ40" s="257"/>
      <c r="IR40" s="257"/>
      <c r="IS40" s="257"/>
      <c r="IT40" s="257"/>
      <c r="IU40" s="257"/>
      <c r="IV40" s="257"/>
    </row>
    <row r="41" spans="1:256" ht="15" x14ac:dyDescent="0.25">
      <c r="A41" s="214">
        <v>53</v>
      </c>
      <c r="B41" s="215">
        <f t="shared" si="49"/>
        <v>1.296</v>
      </c>
      <c r="C41" s="202">
        <v>8.0000000000000002E-3</v>
      </c>
      <c r="D41" s="203"/>
      <c r="E41" s="257"/>
      <c r="BE41" s="257"/>
      <c r="BF41" s="257"/>
      <c r="BG41" s="257"/>
      <c r="BH41" s="257"/>
      <c r="BI41" s="257"/>
      <c r="BJ41" s="257"/>
      <c r="BK41" s="257"/>
      <c r="BL41" s="257"/>
      <c r="BM41" s="257"/>
      <c r="BN41" s="257"/>
      <c r="BO41" s="257"/>
      <c r="BP41" s="257"/>
      <c r="BQ41" s="257"/>
      <c r="BR41" s="257"/>
      <c r="BS41" s="257"/>
      <c r="BT41" s="257"/>
      <c r="BU41" s="257"/>
      <c r="BV41" s="257"/>
      <c r="BW41" s="257"/>
      <c r="BX41" s="257"/>
      <c r="BY41" s="257"/>
      <c r="BZ41" s="257"/>
      <c r="CA41" s="257"/>
      <c r="CB41" s="257"/>
      <c r="CC41" s="257"/>
      <c r="CD41" s="257"/>
      <c r="CE41" s="257"/>
      <c r="CF41" s="257"/>
      <c r="CG41" s="257"/>
      <c r="CH41" s="257"/>
      <c r="CI41" s="257"/>
      <c r="CJ41" s="257"/>
      <c r="CK41" s="257"/>
      <c r="CL41" s="257"/>
      <c r="CM41" s="257"/>
      <c r="CN41" s="257"/>
      <c r="CO41" s="257"/>
      <c r="CP41" s="257"/>
      <c r="CQ41" s="257"/>
      <c r="CR41" s="257"/>
      <c r="CS41" s="257"/>
      <c r="CT41" s="257"/>
      <c r="CU41" s="257"/>
      <c r="CV41" s="257"/>
      <c r="CW41" s="257"/>
      <c r="CX41" s="257"/>
      <c r="CY41" s="257"/>
      <c r="CZ41" s="257"/>
      <c r="DA41" s="257"/>
      <c r="DB41" s="257"/>
      <c r="DC41" s="257"/>
      <c r="DD41" s="257"/>
      <c r="DE41" s="257"/>
      <c r="DF41" s="257"/>
      <c r="DG41" s="257"/>
      <c r="DH41" s="257"/>
      <c r="DI41" s="257"/>
      <c r="DJ41" s="257"/>
      <c r="DK41" s="257"/>
      <c r="DL41" s="257"/>
      <c r="DM41" s="257"/>
      <c r="DN41" s="257"/>
      <c r="DO41" s="257"/>
      <c r="DP41" s="257"/>
      <c r="DQ41" s="257"/>
      <c r="DR41" s="257"/>
      <c r="DS41" s="257"/>
      <c r="DT41" s="257"/>
      <c r="DU41" s="257"/>
      <c r="DV41" s="257"/>
      <c r="DW41" s="257"/>
      <c r="DX41" s="257"/>
      <c r="DY41" s="257"/>
      <c r="DZ41" s="257"/>
      <c r="EA41" s="257"/>
      <c r="EB41" s="257"/>
      <c r="EC41" s="257"/>
      <c r="ED41" s="257"/>
      <c r="EE41" s="257"/>
      <c r="EF41" s="257"/>
      <c r="EG41" s="257"/>
      <c r="EH41" s="257"/>
      <c r="EI41" s="257"/>
      <c r="EJ41" s="257"/>
      <c r="EK41" s="257"/>
      <c r="EL41" s="257"/>
      <c r="EM41" s="257"/>
      <c r="EN41" s="257"/>
      <c r="EO41" s="257"/>
      <c r="EP41" s="257"/>
      <c r="EQ41" s="257"/>
      <c r="ER41" s="257"/>
      <c r="ES41" s="257"/>
      <c r="ET41" s="257"/>
      <c r="EU41" s="257"/>
      <c r="EV41" s="257"/>
      <c r="EW41" s="257"/>
      <c r="EX41" s="257"/>
      <c r="EY41" s="257"/>
      <c r="EZ41" s="257"/>
      <c r="FA41" s="257"/>
      <c r="FB41" s="257"/>
      <c r="FC41" s="257"/>
      <c r="FD41" s="257"/>
      <c r="FE41" s="257"/>
      <c r="FF41" s="257"/>
      <c r="FG41" s="257"/>
      <c r="FH41" s="257"/>
      <c r="FI41" s="257"/>
      <c r="FJ41" s="257"/>
      <c r="FK41" s="257"/>
      <c r="FL41" s="257"/>
      <c r="FM41" s="257"/>
      <c r="FN41" s="257"/>
      <c r="FO41" s="257"/>
      <c r="FP41" s="257"/>
      <c r="FQ41" s="257"/>
      <c r="FR41" s="257"/>
      <c r="FS41" s="257"/>
      <c r="FT41" s="257"/>
      <c r="FU41" s="257"/>
      <c r="FV41" s="257"/>
      <c r="FW41" s="257"/>
      <c r="FX41" s="257"/>
      <c r="FY41" s="257"/>
      <c r="FZ41" s="257"/>
      <c r="GA41" s="257"/>
      <c r="GB41" s="257"/>
      <c r="GC41" s="257"/>
      <c r="GD41" s="257"/>
      <c r="GE41" s="257"/>
      <c r="GF41" s="257"/>
      <c r="GG41" s="257"/>
      <c r="GH41" s="257"/>
      <c r="GI41" s="257"/>
      <c r="GJ41" s="257"/>
      <c r="GK41" s="257"/>
      <c r="GL41" s="257"/>
      <c r="GM41" s="257"/>
      <c r="GN41" s="257"/>
      <c r="GO41" s="257"/>
      <c r="GP41" s="257"/>
      <c r="GQ41" s="257"/>
      <c r="GR41" s="257"/>
      <c r="GS41" s="257"/>
      <c r="GT41" s="257"/>
      <c r="GU41" s="257"/>
      <c r="GV41" s="257"/>
      <c r="GW41" s="257"/>
      <c r="GX41" s="257"/>
      <c r="GY41" s="257"/>
      <c r="GZ41" s="257"/>
      <c r="HA41" s="257"/>
      <c r="HB41" s="257"/>
      <c r="HC41" s="257"/>
      <c r="HD41" s="257"/>
      <c r="HE41" s="257"/>
      <c r="HF41" s="257"/>
      <c r="HG41" s="257"/>
      <c r="HH41" s="257"/>
      <c r="HI41" s="257"/>
      <c r="HJ41" s="257"/>
      <c r="HK41" s="257"/>
      <c r="HL41" s="257"/>
      <c r="HM41" s="257"/>
      <c r="HN41" s="257"/>
      <c r="HO41" s="257"/>
      <c r="HP41" s="257"/>
      <c r="HQ41" s="257"/>
      <c r="HR41" s="257"/>
      <c r="HS41" s="257"/>
      <c r="HT41" s="257"/>
      <c r="HU41" s="257"/>
      <c r="HV41" s="257"/>
      <c r="HW41" s="257"/>
      <c r="HX41" s="257"/>
      <c r="HY41" s="257"/>
      <c r="HZ41" s="257"/>
      <c r="IA41" s="257"/>
      <c r="IB41" s="257"/>
      <c r="IC41" s="257"/>
      <c r="ID41" s="257"/>
      <c r="IE41" s="257"/>
      <c r="IF41" s="257"/>
      <c r="IG41" s="257"/>
      <c r="IH41" s="257"/>
      <c r="II41" s="257"/>
      <c r="IJ41" s="257"/>
      <c r="IK41" s="257"/>
      <c r="IL41" s="257"/>
      <c r="IM41" s="257"/>
      <c r="IN41" s="257"/>
      <c r="IO41" s="257"/>
      <c r="IP41" s="257"/>
      <c r="IQ41" s="257"/>
      <c r="IR41" s="257"/>
      <c r="IS41" s="257"/>
      <c r="IT41" s="257"/>
      <c r="IU41" s="257"/>
      <c r="IV41" s="257"/>
    </row>
    <row r="42" spans="1:256" ht="15" x14ac:dyDescent="0.25">
      <c r="A42" s="200">
        <v>54</v>
      </c>
      <c r="B42" s="201">
        <f t="shared" si="49"/>
        <v>1.304</v>
      </c>
      <c r="C42" s="202">
        <v>8.0000000000000002E-3</v>
      </c>
      <c r="D42" s="203"/>
      <c r="E42" s="286" t="s">
        <v>86</v>
      </c>
      <c r="BE42" s="257"/>
      <c r="BF42" s="257"/>
      <c r="BG42" s="257"/>
      <c r="BH42" s="257"/>
      <c r="BI42" s="257"/>
      <c r="BJ42" s="257"/>
      <c r="BK42" s="257"/>
      <c r="BL42" s="257"/>
      <c r="BM42" s="257"/>
      <c r="BN42" s="257"/>
      <c r="BO42" s="257"/>
      <c r="BP42" s="257"/>
      <c r="BQ42" s="257"/>
      <c r="BR42" s="257"/>
      <c r="BS42" s="257"/>
      <c r="BT42" s="257"/>
      <c r="BU42" s="257"/>
      <c r="BV42" s="257"/>
      <c r="BW42" s="257"/>
      <c r="BX42" s="257"/>
      <c r="BY42" s="257"/>
      <c r="BZ42" s="257"/>
      <c r="CA42" s="257"/>
      <c r="CB42" s="257"/>
      <c r="CC42" s="257"/>
      <c r="CD42" s="257"/>
      <c r="CE42" s="257"/>
      <c r="CF42" s="257"/>
      <c r="CG42" s="257"/>
      <c r="CH42" s="257"/>
      <c r="CI42" s="257"/>
      <c r="CJ42" s="257"/>
      <c r="CK42" s="257"/>
      <c r="CL42" s="257"/>
      <c r="CM42" s="257"/>
      <c r="CN42" s="257"/>
      <c r="CO42" s="257"/>
      <c r="CP42" s="257"/>
      <c r="CQ42" s="257"/>
      <c r="CR42" s="257"/>
      <c r="CS42" s="257"/>
      <c r="CT42" s="257"/>
      <c r="CU42" s="257"/>
      <c r="CV42" s="257"/>
      <c r="CW42" s="257"/>
      <c r="CX42" s="257"/>
      <c r="CY42" s="257"/>
      <c r="CZ42" s="257"/>
      <c r="DA42" s="257"/>
      <c r="DB42" s="257"/>
      <c r="DC42" s="257"/>
      <c r="DD42" s="257"/>
      <c r="DE42" s="257"/>
      <c r="DF42" s="257"/>
      <c r="DG42" s="257"/>
      <c r="DH42" s="257"/>
      <c r="DI42" s="257"/>
      <c r="DJ42" s="257"/>
      <c r="DK42" s="257"/>
      <c r="DL42" s="257"/>
      <c r="DM42" s="257"/>
      <c r="DN42" s="257"/>
      <c r="DO42" s="257"/>
      <c r="DP42" s="257"/>
      <c r="DQ42" s="257"/>
      <c r="DR42" s="257"/>
      <c r="DS42" s="257"/>
      <c r="DT42" s="257"/>
      <c r="DU42" s="257"/>
      <c r="DV42" s="257"/>
      <c r="DW42" s="257"/>
      <c r="DX42" s="257"/>
      <c r="DY42" s="257"/>
      <c r="DZ42" s="257"/>
      <c r="EA42" s="257"/>
      <c r="EB42" s="257"/>
      <c r="EC42" s="257"/>
      <c r="ED42" s="257"/>
      <c r="EE42" s="257"/>
      <c r="EF42" s="257"/>
      <c r="EG42" s="257"/>
      <c r="EH42" s="257"/>
      <c r="EI42" s="257"/>
      <c r="EJ42" s="257"/>
      <c r="EK42" s="257"/>
      <c r="EL42" s="257"/>
      <c r="EM42" s="257"/>
      <c r="EN42" s="257"/>
      <c r="EO42" s="257"/>
      <c r="EP42" s="257"/>
      <c r="EQ42" s="257"/>
      <c r="ER42" s="257"/>
      <c r="ES42" s="257"/>
      <c r="ET42" s="257"/>
      <c r="EU42" s="257"/>
      <c r="EV42" s="257"/>
      <c r="EW42" s="257"/>
      <c r="EX42" s="257"/>
      <c r="EY42" s="257"/>
      <c r="EZ42" s="257"/>
      <c r="FA42" s="257"/>
      <c r="FB42" s="257"/>
      <c r="FC42" s="257"/>
      <c r="FD42" s="257"/>
      <c r="FE42" s="257"/>
      <c r="FF42" s="257"/>
      <c r="FG42" s="257"/>
      <c r="FH42" s="257"/>
      <c r="FI42" s="257"/>
      <c r="FJ42" s="257"/>
      <c r="FK42" s="257"/>
      <c r="FL42" s="257"/>
      <c r="FM42" s="257"/>
      <c r="FN42" s="257"/>
      <c r="FO42" s="257"/>
      <c r="FP42" s="257"/>
      <c r="FQ42" s="257"/>
      <c r="FR42" s="257"/>
      <c r="FS42" s="257"/>
      <c r="FT42" s="257"/>
      <c r="FU42" s="257"/>
      <c r="FV42" s="257"/>
      <c r="FW42" s="257"/>
      <c r="FX42" s="257"/>
      <c r="FY42" s="257"/>
      <c r="FZ42" s="257"/>
      <c r="GA42" s="257"/>
      <c r="GB42" s="257"/>
      <c r="GC42" s="257"/>
      <c r="GD42" s="257"/>
      <c r="GE42" s="257"/>
      <c r="GF42" s="257"/>
      <c r="GG42" s="257"/>
      <c r="GH42" s="257"/>
      <c r="GI42" s="257"/>
      <c r="GJ42" s="257"/>
      <c r="GK42" s="257"/>
      <c r="GL42" s="257"/>
      <c r="GM42" s="257"/>
      <c r="GN42" s="257"/>
      <c r="GO42" s="257"/>
      <c r="GP42" s="257"/>
      <c r="GQ42" s="257"/>
      <c r="GR42" s="257"/>
      <c r="GS42" s="257"/>
      <c r="GT42" s="257"/>
      <c r="GU42" s="257"/>
      <c r="GV42" s="257"/>
      <c r="GW42" s="257"/>
      <c r="GX42" s="257"/>
      <c r="GY42" s="257"/>
      <c r="GZ42" s="257"/>
      <c r="HA42" s="257"/>
      <c r="HB42" s="257"/>
      <c r="HC42" s="257"/>
      <c r="HD42" s="257"/>
      <c r="HE42" s="257"/>
      <c r="HF42" s="257"/>
      <c r="HG42" s="257"/>
      <c r="HH42" s="257"/>
      <c r="HI42" s="257"/>
      <c r="HJ42" s="257"/>
      <c r="HK42" s="257"/>
      <c r="HL42" s="257"/>
      <c r="HM42" s="257"/>
      <c r="HN42" s="257"/>
      <c r="HO42" s="257"/>
      <c r="HP42" s="257"/>
      <c r="HQ42" s="257"/>
      <c r="HR42" s="257"/>
      <c r="HS42" s="257"/>
      <c r="HT42" s="257"/>
      <c r="HU42" s="257"/>
      <c r="HV42" s="257"/>
      <c r="HW42" s="257"/>
      <c r="HX42" s="257"/>
      <c r="HY42" s="257"/>
      <c r="HZ42" s="257"/>
      <c r="IA42" s="257"/>
      <c r="IB42" s="257"/>
      <c r="IC42" s="257"/>
      <c r="ID42" s="257"/>
      <c r="IE42" s="257"/>
      <c r="IF42" s="257"/>
      <c r="IG42" s="257"/>
      <c r="IH42" s="257"/>
      <c r="II42" s="257"/>
      <c r="IJ42" s="257"/>
      <c r="IK42" s="257"/>
      <c r="IL42" s="257"/>
      <c r="IM42" s="257"/>
      <c r="IN42" s="257"/>
      <c r="IO42" s="257"/>
      <c r="IP42" s="257"/>
      <c r="IQ42" s="257"/>
      <c r="IR42" s="257"/>
      <c r="IS42" s="257"/>
      <c r="IT42" s="257"/>
      <c r="IU42" s="257"/>
      <c r="IV42" s="257"/>
    </row>
    <row r="43" spans="1:256" ht="15" x14ac:dyDescent="0.25">
      <c r="A43" s="214">
        <v>55</v>
      </c>
      <c r="B43" s="215">
        <f t="shared" si="49"/>
        <v>1.3120000000000001</v>
      </c>
      <c r="C43" s="202">
        <v>8.0000000000000002E-3</v>
      </c>
      <c r="D43" s="203"/>
      <c r="BE43" s="257"/>
      <c r="BF43" s="257"/>
      <c r="BG43" s="257"/>
      <c r="BH43" s="257"/>
      <c r="BI43" s="257"/>
      <c r="BJ43" s="257"/>
      <c r="BK43" s="257"/>
      <c r="BL43" s="257"/>
      <c r="BM43" s="257"/>
      <c r="BN43" s="257"/>
      <c r="BO43" s="257"/>
      <c r="BP43" s="257"/>
      <c r="BQ43" s="257"/>
      <c r="BR43" s="257"/>
      <c r="BS43" s="257"/>
      <c r="BT43" s="257"/>
      <c r="BU43" s="257"/>
      <c r="BV43" s="257"/>
      <c r="BW43" s="257"/>
      <c r="BX43" s="257"/>
      <c r="BY43" s="257"/>
      <c r="BZ43" s="257"/>
      <c r="CA43" s="257"/>
      <c r="CB43" s="257"/>
      <c r="CC43" s="257"/>
      <c r="CD43" s="257"/>
      <c r="CE43" s="257"/>
      <c r="CF43" s="257"/>
      <c r="CG43" s="257"/>
      <c r="CH43" s="257"/>
      <c r="CI43" s="257"/>
      <c r="CJ43" s="257"/>
      <c r="CK43" s="257"/>
      <c r="CL43" s="257"/>
      <c r="CM43" s="257"/>
      <c r="CN43" s="257"/>
      <c r="CO43" s="257"/>
      <c r="CP43" s="257"/>
      <c r="CQ43" s="257"/>
      <c r="CR43" s="257"/>
      <c r="CS43" s="257"/>
      <c r="CT43" s="257"/>
      <c r="CU43" s="257"/>
      <c r="CV43" s="257"/>
      <c r="CW43" s="257"/>
      <c r="CX43" s="257"/>
      <c r="CY43" s="257"/>
      <c r="CZ43" s="257"/>
      <c r="DA43" s="257"/>
      <c r="DB43" s="257"/>
      <c r="DC43" s="257"/>
      <c r="DD43" s="257"/>
      <c r="DE43" s="257"/>
      <c r="DF43" s="257"/>
      <c r="DG43" s="257"/>
      <c r="DH43" s="257"/>
      <c r="DI43" s="257"/>
      <c r="DJ43" s="257"/>
      <c r="DK43" s="257"/>
      <c r="DL43" s="257"/>
      <c r="DM43" s="257"/>
      <c r="DN43" s="257"/>
      <c r="DO43" s="257"/>
      <c r="DP43" s="257"/>
      <c r="DQ43" s="257"/>
      <c r="DR43" s="257"/>
      <c r="DS43" s="257"/>
      <c r="DT43" s="257"/>
      <c r="DU43" s="257"/>
      <c r="DV43" s="257"/>
      <c r="DW43" s="257"/>
      <c r="DX43" s="257"/>
      <c r="DY43" s="257"/>
      <c r="DZ43" s="257"/>
      <c r="EA43" s="257"/>
      <c r="EB43" s="257"/>
      <c r="EC43" s="257"/>
      <c r="ED43" s="257"/>
      <c r="EE43" s="257"/>
      <c r="EF43" s="257"/>
      <c r="EG43" s="257"/>
      <c r="EH43" s="257"/>
      <c r="EI43" s="257"/>
      <c r="EJ43" s="257"/>
      <c r="EK43" s="257"/>
      <c r="EL43" s="257"/>
      <c r="EM43" s="257"/>
      <c r="EN43" s="257"/>
      <c r="EO43" s="257"/>
      <c r="EP43" s="257"/>
      <c r="EQ43" s="257"/>
      <c r="ER43" s="257"/>
      <c r="ES43" s="257"/>
      <c r="ET43" s="257"/>
      <c r="EU43" s="257"/>
      <c r="EV43" s="257"/>
      <c r="EW43" s="257"/>
      <c r="EX43" s="257"/>
      <c r="EY43" s="257"/>
      <c r="EZ43" s="257"/>
      <c r="FA43" s="257"/>
      <c r="FB43" s="257"/>
      <c r="FC43" s="257"/>
      <c r="FD43" s="257"/>
      <c r="FE43" s="257"/>
      <c r="FF43" s="257"/>
      <c r="FG43" s="257"/>
      <c r="FH43" s="257"/>
      <c r="FI43" s="257"/>
      <c r="FJ43" s="257"/>
      <c r="FK43" s="257"/>
      <c r="FL43" s="257"/>
      <c r="FM43" s="257"/>
      <c r="FN43" s="257"/>
      <c r="FO43" s="257"/>
      <c r="FP43" s="257"/>
      <c r="FQ43" s="257"/>
      <c r="FR43" s="257"/>
      <c r="FS43" s="257"/>
      <c r="FT43" s="257"/>
      <c r="FU43" s="257"/>
      <c r="FV43" s="257"/>
      <c r="FW43" s="257"/>
      <c r="FX43" s="257"/>
      <c r="FY43" s="257"/>
      <c r="FZ43" s="257"/>
      <c r="GA43" s="257"/>
      <c r="GB43" s="257"/>
      <c r="GC43" s="257"/>
      <c r="GD43" s="257"/>
      <c r="GE43" s="257"/>
      <c r="GF43" s="257"/>
      <c r="GG43" s="257"/>
      <c r="GH43" s="257"/>
      <c r="GI43" s="257"/>
      <c r="GJ43" s="257"/>
      <c r="GK43" s="257"/>
      <c r="GL43" s="257"/>
      <c r="GM43" s="257"/>
      <c r="GN43" s="257"/>
      <c r="GO43" s="257"/>
      <c r="GP43" s="257"/>
      <c r="GQ43" s="257"/>
      <c r="GR43" s="257"/>
      <c r="GS43" s="257"/>
      <c r="GT43" s="257"/>
      <c r="GU43" s="257"/>
      <c r="GV43" s="257"/>
      <c r="GW43" s="257"/>
      <c r="GX43" s="257"/>
      <c r="GY43" s="257"/>
      <c r="GZ43" s="257"/>
      <c r="HA43" s="257"/>
      <c r="HB43" s="257"/>
      <c r="HC43" s="257"/>
      <c r="HD43" s="257"/>
      <c r="HE43" s="257"/>
      <c r="HF43" s="257"/>
      <c r="HG43" s="257"/>
      <c r="HH43" s="257"/>
      <c r="HI43" s="257"/>
      <c r="HJ43" s="257"/>
      <c r="HK43" s="257"/>
      <c r="HL43" s="257"/>
      <c r="HM43" s="257"/>
      <c r="HN43" s="257"/>
      <c r="HO43" s="257"/>
      <c r="HP43" s="257"/>
      <c r="HQ43" s="257"/>
      <c r="HR43" s="257"/>
      <c r="HS43" s="257"/>
      <c r="HT43" s="257"/>
      <c r="HU43" s="257"/>
      <c r="HV43" s="257"/>
      <c r="HW43" s="257"/>
      <c r="HX43" s="257"/>
      <c r="HY43" s="257"/>
      <c r="HZ43" s="257"/>
      <c r="IA43" s="257"/>
      <c r="IB43" s="257"/>
      <c r="IC43" s="257"/>
      <c r="ID43" s="257"/>
      <c r="IE43" s="257"/>
      <c r="IF43" s="257"/>
      <c r="IG43" s="257"/>
      <c r="IH43" s="257"/>
      <c r="II43" s="257"/>
      <c r="IJ43" s="257"/>
      <c r="IK43" s="257"/>
      <c r="IL43" s="257"/>
      <c r="IM43" s="257"/>
      <c r="IN43" s="257"/>
      <c r="IO43" s="257"/>
      <c r="IP43" s="257"/>
      <c r="IQ43" s="257"/>
      <c r="IR43" s="257"/>
      <c r="IS43" s="257"/>
      <c r="IT43" s="257"/>
      <c r="IU43" s="257"/>
      <c r="IV43" s="257"/>
    </row>
    <row r="44" spans="1:256" ht="15" x14ac:dyDescent="0.25">
      <c r="A44" s="200">
        <v>56</v>
      </c>
      <c r="B44" s="201">
        <f t="shared" si="49"/>
        <v>1.32</v>
      </c>
      <c r="C44" s="202">
        <v>8.0000000000000002E-3</v>
      </c>
      <c r="D44" s="203"/>
      <c r="BE44" s="257"/>
      <c r="BF44" s="257"/>
      <c r="BG44" s="257"/>
      <c r="BH44" s="257"/>
      <c r="BI44" s="257"/>
      <c r="BJ44" s="257"/>
      <c r="BK44" s="257"/>
      <c r="BL44" s="257"/>
      <c r="BM44" s="257"/>
      <c r="BN44" s="257"/>
      <c r="BO44" s="257"/>
      <c r="BP44" s="257"/>
      <c r="BQ44" s="257"/>
      <c r="BR44" s="257"/>
      <c r="BS44" s="257"/>
      <c r="BT44" s="257"/>
      <c r="BU44" s="257"/>
      <c r="BV44" s="257"/>
      <c r="BW44" s="257"/>
      <c r="BX44" s="257"/>
      <c r="BY44" s="257"/>
      <c r="BZ44" s="257"/>
      <c r="CA44" s="257"/>
      <c r="CB44" s="257"/>
      <c r="CC44" s="257"/>
      <c r="CD44" s="257"/>
      <c r="CE44" s="257"/>
      <c r="CF44" s="257"/>
      <c r="CG44" s="257"/>
      <c r="CH44" s="257"/>
      <c r="CI44" s="257"/>
      <c r="CJ44" s="257"/>
      <c r="CK44" s="257"/>
      <c r="CL44" s="257"/>
      <c r="CM44" s="257"/>
      <c r="CN44" s="257"/>
      <c r="CO44" s="257"/>
      <c r="CP44" s="257"/>
      <c r="CQ44" s="257"/>
      <c r="CR44" s="257"/>
      <c r="CS44" s="257"/>
      <c r="CT44" s="257"/>
      <c r="CU44" s="257"/>
      <c r="CV44" s="257"/>
      <c r="CW44" s="257"/>
      <c r="CX44" s="257"/>
      <c r="CY44" s="257"/>
      <c r="CZ44" s="257"/>
      <c r="DA44" s="257"/>
      <c r="DB44" s="257"/>
      <c r="DC44" s="257"/>
      <c r="DD44" s="257"/>
      <c r="DE44" s="257"/>
      <c r="DF44" s="257"/>
      <c r="DG44" s="257"/>
      <c r="DH44" s="257"/>
      <c r="DI44" s="257"/>
      <c r="DJ44" s="257"/>
      <c r="DK44" s="257"/>
      <c r="DL44" s="257"/>
      <c r="DM44" s="257"/>
      <c r="DN44" s="257"/>
      <c r="DO44" s="257"/>
      <c r="DP44" s="257"/>
      <c r="DQ44" s="257"/>
      <c r="DR44" s="257"/>
      <c r="DS44" s="257"/>
      <c r="DT44" s="257"/>
      <c r="DU44" s="257"/>
      <c r="DV44" s="257"/>
      <c r="DW44" s="257"/>
      <c r="DX44" s="257"/>
      <c r="DY44" s="257"/>
      <c r="DZ44" s="257"/>
      <c r="EA44" s="257"/>
      <c r="EB44" s="257"/>
      <c r="EC44" s="257"/>
      <c r="ED44" s="257"/>
      <c r="EE44" s="257"/>
      <c r="EF44" s="257"/>
      <c r="EG44" s="257"/>
      <c r="EH44" s="257"/>
      <c r="EI44" s="257"/>
      <c r="EJ44" s="257"/>
      <c r="EK44" s="257"/>
      <c r="EL44" s="257"/>
      <c r="EM44" s="257"/>
      <c r="EN44" s="257"/>
      <c r="EO44" s="257"/>
      <c r="EP44" s="257"/>
      <c r="EQ44" s="257"/>
      <c r="ER44" s="257"/>
      <c r="ES44" s="257"/>
      <c r="ET44" s="257"/>
      <c r="EU44" s="257"/>
      <c r="EV44" s="257"/>
      <c r="EW44" s="257"/>
      <c r="EX44" s="257"/>
      <c r="EY44" s="257"/>
      <c r="EZ44" s="257"/>
      <c r="FA44" s="257"/>
      <c r="FB44" s="257"/>
      <c r="FC44" s="257"/>
      <c r="FD44" s="257"/>
      <c r="FE44" s="257"/>
      <c r="FF44" s="257"/>
      <c r="FG44" s="257"/>
      <c r="FH44" s="257"/>
      <c r="FI44" s="257"/>
      <c r="FJ44" s="257"/>
      <c r="FK44" s="257"/>
      <c r="FL44" s="257"/>
      <c r="FM44" s="257"/>
      <c r="FN44" s="257"/>
      <c r="FO44" s="257"/>
      <c r="FP44" s="257"/>
      <c r="FQ44" s="257"/>
      <c r="FR44" s="257"/>
      <c r="FS44" s="257"/>
      <c r="FT44" s="257"/>
      <c r="FU44" s="257"/>
      <c r="FV44" s="257"/>
      <c r="FW44" s="257"/>
      <c r="FX44" s="257"/>
      <c r="FY44" s="257"/>
      <c r="FZ44" s="257"/>
      <c r="GA44" s="257"/>
      <c r="GB44" s="257"/>
      <c r="GC44" s="257"/>
      <c r="GD44" s="257"/>
      <c r="GE44" s="257"/>
      <c r="GF44" s="257"/>
      <c r="GG44" s="257"/>
      <c r="GH44" s="257"/>
      <c r="GI44" s="257"/>
      <c r="GJ44" s="257"/>
      <c r="GK44" s="257"/>
      <c r="GL44" s="257"/>
      <c r="GM44" s="257"/>
      <c r="GN44" s="257"/>
      <c r="GO44" s="257"/>
      <c r="GP44" s="257"/>
      <c r="GQ44" s="257"/>
      <c r="GR44" s="257"/>
      <c r="GS44" s="257"/>
      <c r="GT44" s="257"/>
      <c r="GU44" s="257"/>
      <c r="GV44" s="257"/>
      <c r="GW44" s="257"/>
      <c r="GX44" s="257"/>
      <c r="GY44" s="257"/>
      <c r="GZ44" s="257"/>
      <c r="HA44" s="257"/>
      <c r="HB44" s="257"/>
      <c r="HC44" s="257"/>
      <c r="HD44" s="257"/>
      <c r="HE44" s="257"/>
      <c r="HF44" s="257"/>
      <c r="HG44" s="257"/>
      <c r="HH44" s="257"/>
      <c r="HI44" s="257"/>
      <c r="HJ44" s="257"/>
      <c r="HK44" s="257"/>
      <c r="HL44" s="257"/>
      <c r="HM44" s="257"/>
      <c r="HN44" s="257"/>
      <c r="HO44" s="257"/>
      <c r="HP44" s="257"/>
      <c r="HQ44" s="257"/>
      <c r="HR44" s="257"/>
      <c r="HS44" s="257"/>
      <c r="HT44" s="257"/>
      <c r="HU44" s="257"/>
      <c r="HV44" s="257"/>
      <c r="HW44" s="257"/>
      <c r="HX44" s="257"/>
      <c r="HY44" s="257"/>
      <c r="HZ44" s="257"/>
      <c r="IA44" s="257"/>
      <c r="IB44" s="257"/>
      <c r="IC44" s="257"/>
      <c r="ID44" s="257"/>
      <c r="IE44" s="257"/>
      <c r="IF44" s="257"/>
      <c r="IG44" s="257"/>
      <c r="IH44" s="257"/>
      <c r="II44" s="257"/>
      <c r="IJ44" s="257"/>
      <c r="IK44" s="257"/>
      <c r="IL44" s="257"/>
      <c r="IM44" s="257"/>
      <c r="IN44" s="257"/>
      <c r="IO44" s="257"/>
      <c r="IP44" s="257"/>
      <c r="IQ44" s="257"/>
      <c r="IR44" s="257"/>
      <c r="IS44" s="257"/>
      <c r="IT44" s="257"/>
      <c r="IU44" s="257"/>
      <c r="IV44" s="257"/>
    </row>
    <row r="45" spans="1:256" ht="15" x14ac:dyDescent="0.25">
      <c r="A45" s="214">
        <v>57</v>
      </c>
      <c r="B45" s="215">
        <f t="shared" si="49"/>
        <v>1.3280000000000001</v>
      </c>
      <c r="C45" s="202">
        <v>8.0000000000000002E-3</v>
      </c>
      <c r="D45" s="203"/>
      <c r="E45" s="185" t="s">
        <v>86</v>
      </c>
      <c r="BE45" s="257"/>
      <c r="BF45" s="257"/>
      <c r="BG45" s="257"/>
      <c r="BH45" s="257"/>
      <c r="BI45" s="257"/>
      <c r="BJ45" s="257"/>
      <c r="BK45" s="257"/>
      <c r="BL45" s="257"/>
      <c r="BM45" s="257"/>
      <c r="BN45" s="257"/>
      <c r="BO45" s="257"/>
      <c r="BP45" s="257"/>
      <c r="BQ45" s="257"/>
      <c r="BR45" s="257"/>
      <c r="BS45" s="257"/>
      <c r="BT45" s="257"/>
      <c r="BU45" s="257"/>
      <c r="BV45" s="257"/>
      <c r="BW45" s="257"/>
      <c r="BX45" s="257"/>
      <c r="BY45" s="257"/>
      <c r="BZ45" s="257"/>
      <c r="CA45" s="257"/>
      <c r="CB45" s="257"/>
      <c r="CC45" s="257"/>
      <c r="CD45" s="257"/>
      <c r="CE45" s="257"/>
      <c r="CF45" s="257"/>
      <c r="CG45" s="257"/>
      <c r="CH45" s="257"/>
      <c r="CI45" s="257"/>
      <c r="CJ45" s="257"/>
      <c r="CK45" s="257"/>
      <c r="CL45" s="257"/>
      <c r="CM45" s="257"/>
      <c r="CN45" s="257"/>
      <c r="CO45" s="257"/>
      <c r="CP45" s="257"/>
      <c r="CQ45" s="257"/>
      <c r="CR45" s="257"/>
      <c r="CS45" s="257"/>
      <c r="CT45" s="257"/>
      <c r="CU45" s="257"/>
      <c r="CV45" s="257"/>
      <c r="CW45" s="257"/>
      <c r="CX45" s="257"/>
      <c r="CY45" s="257"/>
      <c r="CZ45" s="257"/>
      <c r="DA45" s="257"/>
      <c r="DB45" s="257"/>
      <c r="DC45" s="257"/>
      <c r="DD45" s="257"/>
      <c r="DE45" s="257"/>
      <c r="DF45" s="257"/>
      <c r="DG45" s="257"/>
      <c r="DH45" s="257"/>
      <c r="DI45" s="257"/>
      <c r="DJ45" s="257"/>
      <c r="DK45" s="257"/>
      <c r="DL45" s="257"/>
      <c r="DM45" s="257"/>
      <c r="DN45" s="257"/>
      <c r="DO45" s="257"/>
      <c r="DP45" s="257"/>
      <c r="DQ45" s="257"/>
      <c r="DR45" s="257"/>
      <c r="DS45" s="257"/>
      <c r="DT45" s="257"/>
      <c r="DU45" s="257"/>
      <c r="DV45" s="257"/>
      <c r="DW45" s="257"/>
      <c r="DX45" s="257"/>
      <c r="DY45" s="257"/>
      <c r="DZ45" s="257"/>
      <c r="EA45" s="257"/>
      <c r="EB45" s="257"/>
      <c r="EC45" s="257"/>
      <c r="ED45" s="257"/>
      <c r="EE45" s="257"/>
      <c r="EF45" s="257"/>
      <c r="EG45" s="257"/>
      <c r="EH45" s="257"/>
      <c r="EI45" s="257"/>
      <c r="EJ45" s="257"/>
      <c r="EK45" s="257"/>
      <c r="EL45" s="257"/>
      <c r="EM45" s="257"/>
      <c r="EN45" s="257"/>
      <c r="EO45" s="257"/>
      <c r="EP45" s="257"/>
      <c r="EQ45" s="257"/>
      <c r="ER45" s="257"/>
      <c r="ES45" s="257"/>
      <c r="ET45" s="257"/>
      <c r="EU45" s="257"/>
      <c r="EV45" s="257"/>
      <c r="EW45" s="257"/>
      <c r="EX45" s="257"/>
      <c r="EY45" s="257"/>
      <c r="EZ45" s="257"/>
      <c r="FA45" s="257"/>
      <c r="FB45" s="257"/>
      <c r="FC45" s="257"/>
      <c r="FD45" s="257"/>
      <c r="FE45" s="257"/>
      <c r="FF45" s="257"/>
      <c r="FG45" s="257"/>
      <c r="FH45" s="257"/>
      <c r="FI45" s="257"/>
      <c r="FJ45" s="257"/>
      <c r="FK45" s="257"/>
      <c r="FL45" s="257"/>
      <c r="FM45" s="257"/>
      <c r="FN45" s="257"/>
      <c r="FO45" s="257"/>
      <c r="FP45" s="257"/>
      <c r="FQ45" s="257"/>
      <c r="FR45" s="257"/>
      <c r="FS45" s="257"/>
      <c r="FT45" s="257"/>
      <c r="FU45" s="257"/>
      <c r="FV45" s="257"/>
      <c r="FW45" s="257"/>
      <c r="FX45" s="257"/>
      <c r="FY45" s="257"/>
      <c r="FZ45" s="257"/>
      <c r="GA45" s="257"/>
      <c r="GB45" s="257"/>
      <c r="GC45" s="257"/>
      <c r="GD45" s="257"/>
      <c r="GE45" s="257"/>
      <c r="GF45" s="257"/>
      <c r="GG45" s="257"/>
      <c r="GH45" s="257"/>
      <c r="GI45" s="257"/>
      <c r="GJ45" s="257"/>
      <c r="GK45" s="257"/>
      <c r="GL45" s="257"/>
      <c r="GM45" s="257"/>
      <c r="GN45" s="257"/>
      <c r="GO45" s="257"/>
      <c r="GP45" s="257"/>
      <c r="GQ45" s="257"/>
      <c r="GR45" s="257"/>
      <c r="GS45" s="257"/>
      <c r="GT45" s="257"/>
      <c r="GU45" s="257"/>
      <c r="GV45" s="257"/>
      <c r="GW45" s="257"/>
      <c r="GX45" s="257"/>
      <c r="GY45" s="257"/>
      <c r="GZ45" s="257"/>
      <c r="HA45" s="257"/>
      <c r="HB45" s="257"/>
      <c r="HC45" s="257"/>
      <c r="HD45" s="257"/>
      <c r="HE45" s="257"/>
      <c r="HF45" s="257"/>
      <c r="HG45" s="257"/>
      <c r="HH45" s="257"/>
      <c r="HI45" s="257"/>
      <c r="HJ45" s="257"/>
      <c r="HK45" s="257"/>
      <c r="HL45" s="257"/>
      <c r="HM45" s="257"/>
      <c r="HN45" s="257"/>
      <c r="HO45" s="257"/>
      <c r="HP45" s="257"/>
      <c r="HQ45" s="257"/>
      <c r="HR45" s="257"/>
      <c r="HS45" s="257"/>
      <c r="HT45" s="257"/>
      <c r="HU45" s="257"/>
      <c r="HV45" s="257"/>
      <c r="HW45" s="257"/>
      <c r="HX45" s="257"/>
      <c r="HY45" s="257"/>
      <c r="HZ45" s="257"/>
      <c r="IA45" s="257"/>
      <c r="IB45" s="257"/>
      <c r="IC45" s="257"/>
      <c r="ID45" s="257"/>
      <c r="IE45" s="257"/>
      <c r="IF45" s="257"/>
      <c r="IG45" s="257"/>
      <c r="IH45" s="257"/>
      <c r="II45" s="257"/>
      <c r="IJ45" s="257"/>
      <c r="IK45" s="257"/>
      <c r="IL45" s="257"/>
      <c r="IM45" s="257"/>
      <c r="IN45" s="257"/>
      <c r="IO45" s="257"/>
      <c r="IP45" s="257"/>
      <c r="IQ45" s="257"/>
      <c r="IR45" s="257"/>
      <c r="IS45" s="257"/>
      <c r="IT45" s="257"/>
      <c r="IU45" s="257"/>
      <c r="IV45" s="257"/>
    </row>
    <row r="46" spans="1:256" ht="15" x14ac:dyDescent="0.25">
      <c r="A46" s="200">
        <v>58</v>
      </c>
      <c r="B46" s="201">
        <f t="shared" si="49"/>
        <v>1.3360000000000001</v>
      </c>
      <c r="C46" s="202">
        <v>8.0000000000000002E-3</v>
      </c>
      <c r="D46" s="203"/>
      <c r="E46" s="185" t="s">
        <v>86</v>
      </c>
      <c r="BE46" s="257"/>
      <c r="BF46" s="257"/>
      <c r="BG46" s="257"/>
      <c r="BH46" s="257"/>
      <c r="BI46" s="257"/>
      <c r="BJ46" s="257"/>
      <c r="BK46" s="257"/>
      <c r="BL46" s="257"/>
      <c r="BM46" s="257"/>
      <c r="BN46" s="257"/>
      <c r="BO46" s="257"/>
      <c r="BP46" s="257"/>
      <c r="BQ46" s="257"/>
      <c r="BR46" s="257"/>
      <c r="BS46" s="257"/>
      <c r="BT46" s="257"/>
      <c r="BU46" s="257"/>
      <c r="BV46" s="257"/>
      <c r="BW46" s="257"/>
      <c r="BX46" s="257"/>
      <c r="BY46" s="257"/>
      <c r="BZ46" s="257"/>
      <c r="CA46" s="257"/>
      <c r="CB46" s="257"/>
      <c r="CC46" s="257"/>
      <c r="CD46" s="257"/>
      <c r="CE46" s="257"/>
      <c r="CF46" s="257"/>
      <c r="CG46" s="257"/>
      <c r="CH46" s="257"/>
      <c r="CI46" s="257"/>
      <c r="CJ46" s="257"/>
      <c r="CK46" s="257"/>
      <c r="CL46" s="257"/>
      <c r="CM46" s="257"/>
      <c r="CN46" s="257"/>
      <c r="CO46" s="257"/>
      <c r="CP46" s="257"/>
      <c r="CQ46" s="257"/>
      <c r="CR46" s="257"/>
      <c r="CS46" s="257"/>
      <c r="CT46" s="257"/>
      <c r="CU46" s="257"/>
      <c r="CV46" s="257"/>
      <c r="CW46" s="257"/>
      <c r="CX46" s="257"/>
      <c r="CY46" s="257"/>
      <c r="CZ46" s="257"/>
      <c r="DA46" s="257"/>
      <c r="DB46" s="257"/>
      <c r="DC46" s="257"/>
      <c r="DD46" s="257"/>
      <c r="DE46" s="257"/>
      <c r="DF46" s="257"/>
      <c r="DG46" s="257"/>
      <c r="DH46" s="257"/>
      <c r="DI46" s="257"/>
      <c r="DJ46" s="257"/>
      <c r="DK46" s="257"/>
      <c r="DL46" s="257"/>
      <c r="DM46" s="257"/>
      <c r="DN46" s="257"/>
      <c r="DO46" s="257"/>
      <c r="DP46" s="257"/>
      <c r="DQ46" s="257"/>
      <c r="DR46" s="257"/>
      <c r="DS46" s="257"/>
      <c r="DT46" s="257"/>
      <c r="DU46" s="257"/>
      <c r="DV46" s="257"/>
      <c r="DW46" s="257"/>
      <c r="DX46" s="257"/>
      <c r="DY46" s="257"/>
      <c r="DZ46" s="257"/>
      <c r="EA46" s="257"/>
      <c r="EB46" s="257"/>
      <c r="EC46" s="257"/>
      <c r="ED46" s="257"/>
      <c r="EE46" s="257"/>
      <c r="EF46" s="257"/>
      <c r="EG46" s="257"/>
      <c r="EH46" s="257"/>
      <c r="EI46" s="257"/>
      <c r="EJ46" s="257"/>
      <c r="EK46" s="257"/>
      <c r="EL46" s="257"/>
      <c r="EM46" s="257"/>
      <c r="EN46" s="257"/>
      <c r="EO46" s="257"/>
      <c r="EP46" s="257"/>
      <c r="EQ46" s="257"/>
      <c r="ER46" s="257"/>
      <c r="ES46" s="257"/>
      <c r="ET46" s="257"/>
      <c r="EU46" s="257"/>
      <c r="EV46" s="257"/>
      <c r="EW46" s="257"/>
      <c r="EX46" s="257"/>
      <c r="EY46" s="257"/>
      <c r="EZ46" s="257"/>
      <c r="FA46" s="257"/>
      <c r="FB46" s="257"/>
      <c r="FC46" s="257"/>
      <c r="FD46" s="257"/>
      <c r="FE46" s="257"/>
      <c r="FF46" s="257"/>
      <c r="FG46" s="257"/>
      <c r="FH46" s="257"/>
      <c r="FI46" s="257"/>
      <c r="FJ46" s="257"/>
      <c r="FK46" s="257"/>
      <c r="FL46" s="257"/>
      <c r="FM46" s="257"/>
      <c r="FN46" s="257"/>
      <c r="FO46" s="257"/>
      <c r="FP46" s="257"/>
      <c r="FQ46" s="257"/>
      <c r="FR46" s="257"/>
      <c r="FS46" s="257"/>
      <c r="FT46" s="257"/>
      <c r="FU46" s="257"/>
      <c r="FV46" s="257"/>
      <c r="FW46" s="257"/>
      <c r="FX46" s="257"/>
      <c r="FY46" s="257"/>
      <c r="FZ46" s="257"/>
      <c r="GA46" s="257"/>
      <c r="GB46" s="257"/>
      <c r="GC46" s="257"/>
      <c r="GD46" s="257"/>
      <c r="GE46" s="257"/>
      <c r="GF46" s="257"/>
      <c r="GG46" s="257"/>
      <c r="GH46" s="257"/>
      <c r="GI46" s="257"/>
      <c r="GJ46" s="257"/>
      <c r="GK46" s="257"/>
      <c r="GL46" s="257"/>
      <c r="GM46" s="257"/>
      <c r="GN46" s="257"/>
      <c r="GO46" s="257"/>
      <c r="GP46" s="257"/>
      <c r="GQ46" s="257"/>
      <c r="GR46" s="257"/>
      <c r="GS46" s="257"/>
      <c r="GT46" s="257"/>
      <c r="GU46" s="257"/>
      <c r="GV46" s="257"/>
      <c r="GW46" s="257"/>
      <c r="GX46" s="257"/>
      <c r="GY46" s="257"/>
      <c r="GZ46" s="257"/>
      <c r="HA46" s="257"/>
      <c r="HB46" s="257"/>
      <c r="HC46" s="257"/>
      <c r="HD46" s="257"/>
      <c r="HE46" s="257"/>
      <c r="HF46" s="257"/>
      <c r="HG46" s="257"/>
      <c r="HH46" s="257"/>
      <c r="HI46" s="257"/>
      <c r="HJ46" s="257"/>
      <c r="HK46" s="257"/>
      <c r="HL46" s="257"/>
      <c r="HM46" s="257"/>
      <c r="HN46" s="257"/>
      <c r="HO46" s="257"/>
      <c r="HP46" s="257"/>
      <c r="HQ46" s="257"/>
      <c r="HR46" s="257"/>
      <c r="HS46" s="257"/>
      <c r="HT46" s="257"/>
      <c r="HU46" s="257"/>
      <c r="HV46" s="257"/>
      <c r="HW46" s="257"/>
      <c r="HX46" s="257"/>
      <c r="HY46" s="257"/>
      <c r="HZ46" s="257"/>
      <c r="IA46" s="257"/>
      <c r="IB46" s="257"/>
      <c r="IC46" s="257"/>
      <c r="ID46" s="257"/>
      <c r="IE46" s="257"/>
      <c r="IF46" s="257"/>
      <c r="IG46" s="257"/>
      <c r="IH46" s="257"/>
      <c r="II46" s="257"/>
      <c r="IJ46" s="257"/>
      <c r="IK46" s="257"/>
      <c r="IL46" s="257"/>
      <c r="IM46" s="257"/>
      <c r="IN46" s="257"/>
      <c r="IO46" s="257"/>
      <c r="IP46" s="257"/>
      <c r="IQ46" s="257"/>
      <c r="IR46" s="257"/>
      <c r="IS46" s="257"/>
      <c r="IT46" s="257"/>
      <c r="IU46" s="257"/>
      <c r="IV46" s="257"/>
    </row>
    <row r="47" spans="1:256" ht="15" x14ac:dyDescent="0.25">
      <c r="A47" s="214">
        <v>59</v>
      </c>
      <c r="B47" s="215">
        <f t="shared" si="49"/>
        <v>1.3440000000000001</v>
      </c>
      <c r="C47" s="202">
        <v>8.0000000000000002E-3</v>
      </c>
      <c r="D47" s="203"/>
      <c r="BE47" s="257"/>
      <c r="BF47" s="257"/>
      <c r="BG47" s="257"/>
      <c r="BH47" s="257"/>
      <c r="BI47" s="257"/>
      <c r="BJ47" s="257"/>
      <c r="BK47" s="257"/>
      <c r="BL47" s="257"/>
      <c r="BM47" s="257"/>
      <c r="BN47" s="257"/>
      <c r="BO47" s="257"/>
      <c r="BP47" s="257"/>
      <c r="BQ47" s="257"/>
      <c r="BR47" s="257"/>
      <c r="BS47" s="257"/>
      <c r="BT47" s="257"/>
      <c r="BU47" s="257"/>
      <c r="BV47" s="257"/>
      <c r="BW47" s="257"/>
      <c r="BX47" s="257"/>
      <c r="BY47" s="257"/>
      <c r="BZ47" s="257"/>
      <c r="CA47" s="257"/>
      <c r="CB47" s="257"/>
      <c r="CC47" s="257"/>
      <c r="CD47" s="257"/>
      <c r="CE47" s="257"/>
      <c r="CF47" s="257"/>
      <c r="CG47" s="257"/>
      <c r="CH47" s="257"/>
      <c r="CI47" s="257"/>
      <c r="CJ47" s="257"/>
      <c r="CK47" s="257"/>
      <c r="CL47" s="257"/>
      <c r="CM47" s="257"/>
      <c r="CN47" s="257"/>
      <c r="CO47" s="257"/>
      <c r="CP47" s="257"/>
      <c r="CQ47" s="257"/>
      <c r="CR47" s="257"/>
      <c r="CS47" s="257"/>
      <c r="CT47" s="257"/>
      <c r="CU47" s="257"/>
      <c r="CV47" s="257"/>
      <c r="CW47" s="257"/>
      <c r="CX47" s="257"/>
      <c r="CY47" s="257"/>
      <c r="CZ47" s="257"/>
      <c r="DA47" s="257"/>
      <c r="DB47" s="257"/>
      <c r="DC47" s="257"/>
      <c r="DD47" s="257"/>
      <c r="DE47" s="257"/>
      <c r="DF47" s="257"/>
      <c r="DG47" s="257"/>
      <c r="DH47" s="257"/>
      <c r="DI47" s="257"/>
      <c r="DJ47" s="257"/>
      <c r="DK47" s="257"/>
      <c r="DL47" s="257"/>
      <c r="DM47" s="257"/>
      <c r="DN47" s="257"/>
      <c r="DO47" s="257"/>
      <c r="DP47" s="257"/>
      <c r="DQ47" s="257"/>
      <c r="DR47" s="257"/>
      <c r="DS47" s="257"/>
      <c r="DT47" s="257"/>
      <c r="DU47" s="257"/>
      <c r="DV47" s="257"/>
      <c r="DW47" s="257"/>
      <c r="DX47" s="257"/>
      <c r="DY47" s="257"/>
      <c r="DZ47" s="257"/>
      <c r="EA47" s="257"/>
      <c r="EB47" s="257"/>
      <c r="EC47" s="257"/>
      <c r="ED47" s="257"/>
      <c r="EE47" s="257"/>
      <c r="EF47" s="257"/>
      <c r="EG47" s="257"/>
      <c r="EH47" s="257"/>
      <c r="EI47" s="257"/>
      <c r="EJ47" s="257"/>
      <c r="EK47" s="257"/>
      <c r="EL47" s="257"/>
      <c r="EM47" s="257"/>
      <c r="EN47" s="257"/>
      <c r="EO47" s="257"/>
      <c r="EP47" s="257"/>
      <c r="EQ47" s="257"/>
      <c r="ER47" s="257"/>
      <c r="ES47" s="257"/>
      <c r="ET47" s="257"/>
      <c r="EU47" s="257"/>
      <c r="EV47" s="257"/>
      <c r="EW47" s="257"/>
      <c r="EX47" s="257"/>
      <c r="EY47" s="257"/>
      <c r="EZ47" s="257"/>
      <c r="FA47" s="257"/>
      <c r="FB47" s="257"/>
      <c r="FC47" s="257"/>
      <c r="FD47" s="257"/>
      <c r="FE47" s="257"/>
      <c r="FF47" s="257"/>
      <c r="FG47" s="257"/>
      <c r="FH47" s="257"/>
      <c r="FI47" s="257"/>
      <c r="FJ47" s="257"/>
      <c r="FK47" s="257"/>
      <c r="FL47" s="257"/>
      <c r="FM47" s="257"/>
      <c r="FN47" s="257"/>
      <c r="FO47" s="257"/>
      <c r="FP47" s="257"/>
      <c r="FQ47" s="257"/>
      <c r="FR47" s="257"/>
      <c r="FS47" s="257"/>
      <c r="FT47" s="257"/>
      <c r="FU47" s="257"/>
      <c r="FV47" s="257"/>
      <c r="FW47" s="257"/>
      <c r="FX47" s="257"/>
      <c r="FY47" s="257"/>
      <c r="FZ47" s="257"/>
      <c r="GA47" s="257"/>
      <c r="GB47" s="257"/>
      <c r="GC47" s="257"/>
      <c r="GD47" s="257"/>
      <c r="GE47" s="257"/>
      <c r="GF47" s="257"/>
      <c r="GG47" s="257"/>
      <c r="GH47" s="257"/>
      <c r="GI47" s="257"/>
      <c r="GJ47" s="257"/>
      <c r="GK47" s="257"/>
      <c r="GL47" s="257"/>
      <c r="GM47" s="257"/>
      <c r="GN47" s="257"/>
      <c r="GO47" s="257"/>
      <c r="GP47" s="257"/>
      <c r="GQ47" s="257"/>
      <c r="GR47" s="257"/>
      <c r="GS47" s="257"/>
      <c r="GT47" s="257"/>
      <c r="GU47" s="257"/>
      <c r="GV47" s="257"/>
      <c r="GW47" s="257"/>
      <c r="GX47" s="257"/>
      <c r="GY47" s="257"/>
      <c r="GZ47" s="257"/>
      <c r="HA47" s="257"/>
      <c r="HB47" s="257"/>
      <c r="HC47" s="257"/>
      <c r="HD47" s="257"/>
      <c r="HE47" s="257"/>
      <c r="HF47" s="257"/>
      <c r="HG47" s="257"/>
      <c r="HH47" s="257"/>
      <c r="HI47" s="257"/>
      <c r="HJ47" s="257"/>
      <c r="HK47" s="257"/>
      <c r="HL47" s="257"/>
      <c r="HM47" s="257"/>
      <c r="HN47" s="257"/>
      <c r="HO47" s="257"/>
      <c r="HP47" s="257"/>
      <c r="HQ47" s="257"/>
      <c r="HR47" s="257"/>
      <c r="HS47" s="257"/>
      <c r="HT47" s="257"/>
      <c r="HU47" s="257"/>
      <c r="HV47" s="257"/>
      <c r="HW47" s="257"/>
      <c r="HX47" s="257"/>
      <c r="HY47" s="257"/>
      <c r="HZ47" s="257"/>
      <c r="IA47" s="257"/>
      <c r="IB47" s="257"/>
      <c r="IC47" s="257"/>
      <c r="ID47" s="257"/>
      <c r="IE47" s="257"/>
      <c r="IF47" s="257"/>
      <c r="IG47" s="257"/>
      <c r="IH47" s="257"/>
      <c r="II47" s="257"/>
      <c r="IJ47" s="257"/>
      <c r="IK47" s="257"/>
      <c r="IL47" s="257"/>
      <c r="IM47" s="257"/>
      <c r="IN47" s="257"/>
      <c r="IO47" s="257"/>
      <c r="IP47" s="257"/>
      <c r="IQ47" s="257"/>
      <c r="IR47" s="257"/>
      <c r="IS47" s="257"/>
      <c r="IT47" s="257"/>
      <c r="IU47" s="257"/>
      <c r="IV47" s="257"/>
    </row>
    <row r="48" spans="1:256" ht="15" x14ac:dyDescent="0.25">
      <c r="A48" s="200">
        <v>60</v>
      </c>
      <c r="B48" s="201">
        <f t="shared" si="49"/>
        <v>1.3520000000000001</v>
      </c>
      <c r="C48" s="202">
        <v>8.0000000000000002E-3</v>
      </c>
      <c r="D48" s="203"/>
      <c r="BE48" s="257"/>
      <c r="BF48" s="257"/>
      <c r="BG48" s="257"/>
      <c r="BH48" s="257"/>
      <c r="BI48" s="257"/>
      <c r="BJ48" s="257"/>
      <c r="BK48" s="257"/>
      <c r="BL48" s="257"/>
      <c r="BM48" s="257"/>
      <c r="BN48" s="257"/>
      <c r="BO48" s="257"/>
      <c r="BP48" s="257"/>
      <c r="BQ48" s="257"/>
      <c r="BR48" s="257"/>
      <c r="BS48" s="257"/>
      <c r="BT48" s="257"/>
      <c r="BU48" s="257"/>
      <c r="BV48" s="257"/>
      <c r="BW48" s="257"/>
      <c r="BX48" s="257"/>
      <c r="BY48" s="257"/>
      <c r="BZ48" s="257"/>
      <c r="CA48" s="257"/>
      <c r="CB48" s="257"/>
      <c r="CC48" s="257"/>
      <c r="CD48" s="257"/>
      <c r="CE48" s="257"/>
      <c r="CF48" s="257"/>
      <c r="CG48" s="257"/>
      <c r="CH48" s="257"/>
      <c r="CI48" s="257"/>
      <c r="CJ48" s="257"/>
      <c r="CK48" s="257"/>
      <c r="CL48" s="257"/>
      <c r="CM48" s="257"/>
      <c r="CN48" s="257"/>
      <c r="CO48" s="257"/>
      <c r="CP48" s="257"/>
      <c r="CQ48" s="257"/>
      <c r="CR48" s="257"/>
      <c r="CS48" s="257"/>
      <c r="CT48" s="257"/>
      <c r="CU48" s="257"/>
      <c r="CV48" s="257"/>
      <c r="CW48" s="257"/>
      <c r="CX48" s="257"/>
      <c r="CY48" s="257"/>
      <c r="CZ48" s="257"/>
      <c r="DA48" s="257"/>
      <c r="DB48" s="257"/>
      <c r="DC48" s="257"/>
      <c r="DD48" s="257"/>
      <c r="DE48" s="257"/>
      <c r="DF48" s="257"/>
      <c r="DG48" s="257"/>
      <c r="DH48" s="257"/>
      <c r="DI48" s="257"/>
      <c r="DJ48" s="257"/>
      <c r="DK48" s="257"/>
      <c r="DL48" s="257"/>
      <c r="DM48" s="257"/>
      <c r="DN48" s="257"/>
      <c r="DO48" s="257"/>
      <c r="DP48" s="257"/>
      <c r="DQ48" s="257"/>
      <c r="DR48" s="257"/>
      <c r="DS48" s="257"/>
      <c r="DT48" s="257"/>
      <c r="DU48" s="257"/>
      <c r="DV48" s="257"/>
      <c r="DW48" s="257"/>
      <c r="DX48" s="257"/>
      <c r="DY48" s="257"/>
      <c r="DZ48" s="257"/>
      <c r="EA48" s="257"/>
      <c r="EB48" s="257"/>
      <c r="EC48" s="257"/>
      <c r="ED48" s="257"/>
      <c r="EE48" s="257"/>
      <c r="EF48" s="257"/>
      <c r="EG48" s="257"/>
      <c r="EH48" s="257"/>
      <c r="EI48" s="257"/>
      <c r="EJ48" s="257"/>
      <c r="EK48" s="257"/>
      <c r="EL48" s="257"/>
      <c r="EM48" s="257"/>
      <c r="EN48" s="257"/>
      <c r="EO48" s="257"/>
      <c r="EP48" s="257"/>
      <c r="EQ48" s="257"/>
      <c r="ER48" s="257"/>
      <c r="ES48" s="257"/>
      <c r="ET48" s="257"/>
      <c r="EU48" s="257"/>
      <c r="EV48" s="257"/>
      <c r="EW48" s="257"/>
      <c r="EX48" s="257"/>
      <c r="EY48" s="257"/>
      <c r="EZ48" s="257"/>
      <c r="FA48" s="257"/>
      <c r="FB48" s="257"/>
      <c r="FC48" s="257"/>
      <c r="FD48" s="257"/>
      <c r="FE48" s="257"/>
      <c r="FF48" s="257"/>
      <c r="FG48" s="257"/>
      <c r="FH48" s="257"/>
      <c r="FI48" s="257"/>
      <c r="FJ48" s="257"/>
      <c r="FK48" s="257"/>
      <c r="FL48" s="257"/>
      <c r="FM48" s="257"/>
      <c r="FN48" s="257"/>
      <c r="FO48" s="257"/>
      <c r="FP48" s="257"/>
      <c r="FQ48" s="257"/>
      <c r="FR48" s="257"/>
      <c r="FS48" s="257"/>
      <c r="FT48" s="257"/>
      <c r="FU48" s="257"/>
      <c r="FV48" s="257"/>
      <c r="FW48" s="257"/>
      <c r="FX48" s="257"/>
      <c r="FY48" s="257"/>
      <c r="FZ48" s="257"/>
      <c r="GA48" s="257"/>
      <c r="GB48" s="257"/>
      <c r="GC48" s="257"/>
      <c r="GD48" s="257"/>
      <c r="GE48" s="257"/>
      <c r="GF48" s="257"/>
      <c r="GG48" s="257"/>
      <c r="GH48" s="257"/>
      <c r="GI48" s="257"/>
      <c r="GJ48" s="257"/>
      <c r="GK48" s="257"/>
      <c r="GL48" s="257"/>
      <c r="GM48" s="257"/>
      <c r="GN48" s="257"/>
      <c r="GO48" s="257"/>
      <c r="GP48" s="257"/>
      <c r="GQ48" s="257"/>
      <c r="GR48" s="257"/>
      <c r="GS48" s="257"/>
      <c r="GT48" s="257"/>
      <c r="GU48" s="257"/>
      <c r="GV48" s="257"/>
      <c r="GW48" s="257"/>
      <c r="GX48" s="257"/>
      <c r="GY48" s="257"/>
      <c r="GZ48" s="257"/>
      <c r="HA48" s="257"/>
      <c r="HB48" s="257"/>
      <c r="HC48" s="257"/>
      <c r="HD48" s="257"/>
      <c r="HE48" s="257"/>
      <c r="HF48" s="257"/>
      <c r="HG48" s="257"/>
      <c r="HH48" s="257"/>
      <c r="HI48" s="257"/>
      <c r="HJ48" s="257"/>
      <c r="HK48" s="257"/>
      <c r="HL48" s="257"/>
      <c r="HM48" s="257"/>
      <c r="HN48" s="257"/>
      <c r="HO48" s="257"/>
      <c r="HP48" s="257"/>
      <c r="HQ48" s="257"/>
      <c r="HR48" s="257"/>
      <c r="HS48" s="257"/>
      <c r="HT48" s="257"/>
      <c r="HU48" s="257"/>
      <c r="HV48" s="257"/>
      <c r="HW48" s="257"/>
      <c r="HX48" s="257"/>
      <c r="HY48" s="257"/>
      <c r="HZ48" s="257"/>
      <c r="IA48" s="257"/>
      <c r="IB48" s="257"/>
      <c r="IC48" s="257"/>
      <c r="ID48" s="257"/>
      <c r="IE48" s="257"/>
      <c r="IF48" s="257"/>
      <c r="IG48" s="257"/>
      <c r="IH48" s="257"/>
      <c r="II48" s="257"/>
      <c r="IJ48" s="257"/>
      <c r="IK48" s="257"/>
      <c r="IL48" s="257"/>
      <c r="IM48" s="257"/>
      <c r="IN48" s="257"/>
      <c r="IO48" s="257"/>
      <c r="IP48" s="257"/>
      <c r="IQ48" s="257"/>
      <c r="IR48" s="257"/>
      <c r="IS48" s="257"/>
      <c r="IT48" s="257"/>
      <c r="IU48" s="257"/>
      <c r="IV48" s="257"/>
    </row>
    <row r="49" spans="1:256" ht="15" x14ac:dyDescent="0.25">
      <c r="A49" s="214">
        <v>61</v>
      </c>
      <c r="B49" s="215">
        <f t="shared" si="49"/>
        <v>1.36</v>
      </c>
      <c r="C49" s="202">
        <v>8.0000000000000002E-3</v>
      </c>
      <c r="D49" s="203"/>
      <c r="BE49" s="257"/>
      <c r="BF49" s="257"/>
      <c r="BG49" s="257"/>
      <c r="BH49" s="257"/>
      <c r="BI49" s="257"/>
      <c r="BJ49" s="257"/>
      <c r="BK49" s="257"/>
      <c r="BL49" s="257"/>
      <c r="BM49" s="257"/>
      <c r="BN49" s="257"/>
      <c r="BO49" s="257"/>
      <c r="BP49" s="257"/>
      <c r="BQ49" s="257"/>
      <c r="BR49" s="257"/>
      <c r="BS49" s="257"/>
      <c r="BT49" s="257"/>
      <c r="BU49" s="257"/>
      <c r="BV49" s="257"/>
      <c r="BW49" s="257"/>
      <c r="BX49" s="257"/>
      <c r="BY49" s="257"/>
      <c r="BZ49" s="257"/>
      <c r="CA49" s="257"/>
      <c r="CB49" s="257"/>
      <c r="CC49" s="257"/>
      <c r="CD49" s="257"/>
      <c r="CE49" s="257"/>
      <c r="CF49" s="257"/>
      <c r="CG49" s="257"/>
      <c r="CH49" s="257"/>
      <c r="CI49" s="257"/>
      <c r="CJ49" s="257"/>
      <c r="CK49" s="257"/>
      <c r="CL49" s="257"/>
      <c r="CM49" s="257"/>
      <c r="CN49" s="257"/>
      <c r="CO49" s="257"/>
      <c r="CP49" s="257"/>
      <c r="CQ49" s="257"/>
      <c r="CR49" s="257"/>
      <c r="CS49" s="257"/>
      <c r="CT49" s="257"/>
      <c r="CU49" s="257"/>
      <c r="CV49" s="257"/>
      <c r="CW49" s="257"/>
      <c r="CX49" s="257"/>
      <c r="CY49" s="257"/>
      <c r="CZ49" s="257"/>
      <c r="DA49" s="257"/>
      <c r="DB49" s="257"/>
      <c r="DC49" s="257"/>
      <c r="DD49" s="257"/>
      <c r="DE49" s="257"/>
      <c r="DF49" s="257"/>
      <c r="DG49" s="257"/>
      <c r="DH49" s="257"/>
      <c r="DI49" s="257"/>
      <c r="DJ49" s="257"/>
      <c r="DK49" s="257"/>
      <c r="DL49" s="257"/>
      <c r="DM49" s="257"/>
      <c r="DN49" s="257"/>
      <c r="DO49" s="257"/>
      <c r="DP49" s="257"/>
      <c r="DQ49" s="257"/>
      <c r="DR49" s="257"/>
      <c r="DS49" s="257"/>
      <c r="DT49" s="257"/>
      <c r="DU49" s="257"/>
      <c r="DV49" s="257"/>
      <c r="DW49" s="257"/>
      <c r="DX49" s="257"/>
      <c r="DY49" s="257"/>
      <c r="DZ49" s="257"/>
      <c r="EA49" s="257"/>
      <c r="EB49" s="257"/>
      <c r="EC49" s="257"/>
      <c r="ED49" s="257"/>
      <c r="EE49" s="257"/>
      <c r="EF49" s="257"/>
      <c r="EG49" s="257"/>
      <c r="EH49" s="257"/>
      <c r="EI49" s="257"/>
      <c r="EJ49" s="257"/>
      <c r="EK49" s="257"/>
      <c r="EL49" s="257"/>
      <c r="EM49" s="257"/>
      <c r="EN49" s="257"/>
      <c r="EO49" s="257"/>
      <c r="EP49" s="257"/>
      <c r="EQ49" s="257"/>
      <c r="ER49" s="257"/>
      <c r="ES49" s="257"/>
      <c r="ET49" s="257"/>
      <c r="EU49" s="257"/>
      <c r="EV49" s="257"/>
      <c r="EW49" s="257"/>
      <c r="EX49" s="257"/>
      <c r="EY49" s="257"/>
      <c r="EZ49" s="257"/>
      <c r="FA49" s="257"/>
      <c r="FB49" s="257"/>
      <c r="FC49" s="257"/>
      <c r="FD49" s="257"/>
      <c r="FE49" s="257"/>
      <c r="FF49" s="257"/>
      <c r="FG49" s="257"/>
      <c r="FH49" s="257"/>
      <c r="FI49" s="257"/>
      <c r="FJ49" s="257"/>
      <c r="FK49" s="257"/>
      <c r="FL49" s="257"/>
      <c r="FM49" s="257"/>
      <c r="FN49" s="257"/>
      <c r="FO49" s="257"/>
      <c r="FP49" s="257"/>
      <c r="FQ49" s="257"/>
      <c r="FR49" s="257"/>
      <c r="FS49" s="257"/>
      <c r="FT49" s="257"/>
      <c r="FU49" s="257"/>
      <c r="FV49" s="257"/>
      <c r="FW49" s="257"/>
      <c r="FX49" s="257"/>
      <c r="FY49" s="257"/>
      <c r="FZ49" s="257"/>
      <c r="GA49" s="257"/>
      <c r="GB49" s="257"/>
      <c r="GC49" s="257"/>
      <c r="GD49" s="257"/>
      <c r="GE49" s="257"/>
      <c r="GF49" s="257"/>
      <c r="GG49" s="257"/>
      <c r="GH49" s="257"/>
      <c r="GI49" s="257"/>
      <c r="GJ49" s="257"/>
      <c r="GK49" s="257"/>
      <c r="GL49" s="257"/>
      <c r="GM49" s="257"/>
      <c r="GN49" s="257"/>
      <c r="GO49" s="257"/>
      <c r="GP49" s="257"/>
      <c r="GQ49" s="257"/>
      <c r="GR49" s="257"/>
      <c r="GS49" s="257"/>
      <c r="GT49" s="257"/>
      <c r="GU49" s="257"/>
      <c r="GV49" s="257"/>
      <c r="GW49" s="257"/>
      <c r="GX49" s="257"/>
      <c r="GY49" s="257"/>
      <c r="GZ49" s="257"/>
      <c r="HA49" s="257"/>
      <c r="HB49" s="257"/>
      <c r="HC49" s="257"/>
      <c r="HD49" s="257"/>
      <c r="HE49" s="257"/>
      <c r="HF49" s="257"/>
      <c r="HG49" s="257"/>
      <c r="HH49" s="257"/>
      <c r="HI49" s="257"/>
      <c r="HJ49" s="257"/>
      <c r="HK49" s="257"/>
      <c r="HL49" s="257"/>
      <c r="HM49" s="257"/>
      <c r="HN49" s="257"/>
      <c r="HO49" s="257"/>
      <c r="HP49" s="257"/>
      <c r="HQ49" s="257"/>
      <c r="HR49" s="257"/>
      <c r="HS49" s="257"/>
      <c r="HT49" s="257"/>
      <c r="HU49" s="257"/>
      <c r="HV49" s="257"/>
      <c r="HW49" s="257"/>
      <c r="HX49" s="257"/>
      <c r="HY49" s="257"/>
      <c r="HZ49" s="257"/>
      <c r="IA49" s="257"/>
      <c r="IB49" s="257"/>
      <c r="IC49" s="257"/>
      <c r="ID49" s="257"/>
      <c r="IE49" s="257"/>
      <c r="IF49" s="257"/>
      <c r="IG49" s="257"/>
      <c r="IH49" s="257"/>
      <c r="II49" s="257"/>
      <c r="IJ49" s="257"/>
      <c r="IK49" s="257"/>
      <c r="IL49" s="257"/>
      <c r="IM49" s="257"/>
      <c r="IN49" s="257"/>
      <c r="IO49" s="257"/>
      <c r="IP49" s="257"/>
      <c r="IQ49" s="257"/>
      <c r="IR49" s="257"/>
      <c r="IS49" s="257"/>
      <c r="IT49" s="257"/>
      <c r="IU49" s="257"/>
      <c r="IV49" s="257"/>
    </row>
    <row r="50" spans="1:256" ht="15" x14ac:dyDescent="0.25">
      <c r="A50" s="200">
        <v>62</v>
      </c>
      <c r="B50" s="201">
        <f t="shared" si="49"/>
        <v>1.3680000000000001</v>
      </c>
      <c r="C50" s="202">
        <v>8.0000000000000002E-3</v>
      </c>
      <c r="D50" s="203"/>
      <c r="BE50" s="257"/>
      <c r="BF50" s="257"/>
      <c r="BG50" s="257"/>
      <c r="BH50" s="257"/>
      <c r="BI50" s="257"/>
      <c r="BJ50" s="257"/>
      <c r="BK50" s="257"/>
      <c r="BL50" s="257"/>
      <c r="BM50" s="257"/>
      <c r="BN50" s="257"/>
      <c r="BO50" s="257"/>
      <c r="BP50" s="257"/>
      <c r="BQ50" s="257"/>
      <c r="BR50" s="257"/>
      <c r="BS50" s="257"/>
      <c r="BT50" s="257"/>
      <c r="BU50" s="257"/>
      <c r="BV50" s="257"/>
      <c r="BW50" s="257"/>
      <c r="BX50" s="257"/>
      <c r="BY50" s="257"/>
      <c r="BZ50" s="257"/>
      <c r="CA50" s="257"/>
      <c r="CB50" s="257"/>
      <c r="CC50" s="257"/>
      <c r="CD50" s="257"/>
      <c r="CE50" s="257"/>
      <c r="CF50" s="257"/>
      <c r="CG50" s="257"/>
      <c r="CH50" s="257"/>
      <c r="CI50" s="257"/>
      <c r="CJ50" s="257"/>
      <c r="CK50" s="257"/>
      <c r="CL50" s="257"/>
      <c r="CM50" s="257"/>
      <c r="CN50" s="257"/>
      <c r="CO50" s="257"/>
      <c r="CP50" s="257"/>
      <c r="CQ50" s="257"/>
      <c r="CR50" s="257"/>
      <c r="CS50" s="257"/>
      <c r="CT50" s="257"/>
      <c r="CU50" s="257"/>
      <c r="CV50" s="257"/>
      <c r="CW50" s="257"/>
      <c r="CX50" s="257"/>
      <c r="CY50" s="257"/>
      <c r="CZ50" s="257"/>
      <c r="DA50" s="257"/>
      <c r="DB50" s="257"/>
      <c r="DC50" s="257"/>
      <c r="DD50" s="257"/>
      <c r="DE50" s="257"/>
      <c r="DF50" s="257"/>
      <c r="DG50" s="257"/>
      <c r="DH50" s="257"/>
      <c r="DI50" s="257"/>
      <c r="DJ50" s="257"/>
      <c r="DK50" s="257"/>
      <c r="DL50" s="257"/>
      <c r="DM50" s="257"/>
      <c r="DN50" s="257"/>
      <c r="DO50" s="257"/>
      <c r="DP50" s="257"/>
      <c r="DQ50" s="257"/>
      <c r="DR50" s="257"/>
      <c r="DS50" s="257"/>
      <c r="DT50" s="257"/>
      <c r="DU50" s="257"/>
      <c r="DV50" s="257"/>
      <c r="DW50" s="257"/>
      <c r="DX50" s="257"/>
      <c r="DY50" s="257"/>
      <c r="DZ50" s="257"/>
      <c r="EA50" s="257"/>
      <c r="EB50" s="257"/>
      <c r="EC50" s="257"/>
      <c r="ED50" s="257"/>
      <c r="EE50" s="257"/>
      <c r="EF50" s="257"/>
      <c r="EG50" s="257"/>
      <c r="EH50" s="257"/>
      <c r="EI50" s="257"/>
      <c r="EJ50" s="257"/>
      <c r="EK50" s="257"/>
      <c r="EL50" s="257"/>
      <c r="EM50" s="257"/>
      <c r="EN50" s="257"/>
      <c r="EO50" s="257"/>
      <c r="EP50" s="257"/>
      <c r="EQ50" s="257"/>
      <c r="ER50" s="257"/>
      <c r="ES50" s="257"/>
      <c r="ET50" s="257"/>
      <c r="EU50" s="257"/>
      <c r="EV50" s="257"/>
      <c r="EW50" s="257"/>
      <c r="EX50" s="257"/>
      <c r="EY50" s="257"/>
      <c r="EZ50" s="257"/>
      <c r="FA50" s="257"/>
      <c r="FB50" s="257"/>
      <c r="FC50" s="257"/>
      <c r="FD50" s="257"/>
      <c r="FE50" s="257"/>
      <c r="FF50" s="257"/>
      <c r="FG50" s="257"/>
      <c r="FH50" s="257"/>
      <c r="FI50" s="257"/>
      <c r="FJ50" s="257"/>
      <c r="FK50" s="257"/>
      <c r="FL50" s="257"/>
      <c r="FM50" s="257"/>
      <c r="FN50" s="257"/>
      <c r="FO50" s="257"/>
      <c r="FP50" s="257"/>
      <c r="FQ50" s="257"/>
      <c r="FR50" s="257"/>
      <c r="FS50" s="257"/>
      <c r="FT50" s="257"/>
      <c r="FU50" s="257"/>
      <c r="FV50" s="257"/>
      <c r="FW50" s="257"/>
      <c r="FX50" s="257"/>
      <c r="FY50" s="257"/>
      <c r="FZ50" s="257"/>
      <c r="GA50" s="257"/>
      <c r="GB50" s="257"/>
      <c r="GC50" s="257"/>
      <c r="GD50" s="257"/>
      <c r="GE50" s="257"/>
      <c r="GF50" s="257"/>
      <c r="GG50" s="257"/>
      <c r="GH50" s="257"/>
      <c r="GI50" s="257"/>
      <c r="GJ50" s="257"/>
      <c r="GK50" s="257"/>
      <c r="GL50" s="257"/>
      <c r="GM50" s="257"/>
      <c r="GN50" s="257"/>
      <c r="GO50" s="257"/>
      <c r="GP50" s="257"/>
      <c r="GQ50" s="257"/>
      <c r="GR50" s="257"/>
      <c r="GS50" s="257"/>
      <c r="GT50" s="257"/>
      <c r="GU50" s="257"/>
      <c r="GV50" s="257"/>
      <c r="GW50" s="257"/>
      <c r="GX50" s="257"/>
      <c r="GY50" s="257"/>
      <c r="GZ50" s="257"/>
      <c r="HA50" s="257"/>
      <c r="HB50" s="257"/>
      <c r="HC50" s="257"/>
      <c r="HD50" s="257"/>
      <c r="HE50" s="257"/>
      <c r="HF50" s="257"/>
      <c r="HG50" s="257"/>
      <c r="HH50" s="257"/>
      <c r="HI50" s="257"/>
      <c r="HJ50" s="257"/>
      <c r="HK50" s="257"/>
      <c r="HL50" s="257"/>
      <c r="HM50" s="257"/>
      <c r="HN50" s="257"/>
      <c r="HO50" s="257"/>
      <c r="HP50" s="257"/>
      <c r="HQ50" s="257"/>
      <c r="HR50" s="257"/>
      <c r="HS50" s="257"/>
      <c r="HT50" s="257"/>
      <c r="HU50" s="257"/>
      <c r="HV50" s="257"/>
      <c r="HW50" s="257"/>
      <c r="HX50" s="257"/>
      <c r="HY50" s="257"/>
      <c r="HZ50" s="257"/>
      <c r="IA50" s="257"/>
      <c r="IB50" s="257"/>
      <c r="IC50" s="257"/>
      <c r="ID50" s="257"/>
      <c r="IE50" s="257"/>
      <c r="IF50" s="257"/>
      <c r="IG50" s="257"/>
      <c r="IH50" s="257"/>
      <c r="II50" s="257"/>
      <c r="IJ50" s="257"/>
      <c r="IK50" s="257"/>
      <c r="IL50" s="257"/>
      <c r="IM50" s="257"/>
      <c r="IN50" s="257"/>
      <c r="IO50" s="257"/>
      <c r="IP50" s="257"/>
      <c r="IQ50" s="257"/>
      <c r="IR50" s="257"/>
      <c r="IS50" s="257"/>
      <c r="IT50" s="257"/>
      <c r="IU50" s="257"/>
      <c r="IV50" s="257"/>
    </row>
    <row r="51" spans="1:256" ht="15" x14ac:dyDescent="0.25">
      <c r="A51" s="214">
        <v>63</v>
      </c>
      <c r="B51" s="215">
        <f t="shared" si="49"/>
        <v>1.3759999999999999</v>
      </c>
      <c r="C51" s="202">
        <v>8.0000000000000002E-3</v>
      </c>
      <c r="D51" s="203"/>
      <c r="BE51" s="257"/>
      <c r="BF51" s="257"/>
      <c r="BG51" s="257"/>
      <c r="BH51" s="257"/>
      <c r="BI51" s="257"/>
      <c r="BJ51" s="257"/>
      <c r="BK51" s="257"/>
      <c r="BL51" s="257"/>
      <c r="BM51" s="257"/>
      <c r="BN51" s="257"/>
      <c r="BO51" s="257"/>
      <c r="BP51" s="257"/>
      <c r="BQ51" s="257"/>
      <c r="BR51" s="257"/>
      <c r="BS51" s="257"/>
      <c r="BT51" s="257"/>
      <c r="BU51" s="257"/>
      <c r="BV51" s="257"/>
      <c r="BW51" s="257"/>
      <c r="BX51" s="257"/>
      <c r="BY51" s="257"/>
      <c r="BZ51" s="257"/>
      <c r="CA51" s="257"/>
      <c r="CB51" s="257"/>
      <c r="CC51" s="257"/>
      <c r="CD51" s="257"/>
      <c r="CE51" s="257"/>
      <c r="CF51" s="257"/>
      <c r="CG51" s="257"/>
      <c r="CH51" s="257"/>
      <c r="CI51" s="257"/>
      <c r="CJ51" s="257"/>
      <c r="CK51" s="257"/>
      <c r="CL51" s="257"/>
      <c r="CM51" s="257"/>
      <c r="CN51" s="257"/>
      <c r="CO51" s="257"/>
      <c r="CP51" s="257"/>
      <c r="CQ51" s="257"/>
      <c r="CR51" s="257"/>
      <c r="CS51" s="257"/>
      <c r="CT51" s="257"/>
      <c r="CU51" s="257"/>
      <c r="CV51" s="257"/>
      <c r="CW51" s="257"/>
      <c r="CX51" s="257"/>
      <c r="CY51" s="257"/>
      <c r="CZ51" s="257"/>
      <c r="DA51" s="257"/>
      <c r="DB51" s="257"/>
      <c r="DC51" s="257"/>
      <c r="DD51" s="257"/>
      <c r="DE51" s="257"/>
      <c r="DF51" s="257"/>
      <c r="DG51" s="257"/>
      <c r="DH51" s="257"/>
      <c r="DI51" s="257"/>
      <c r="DJ51" s="257"/>
      <c r="DK51" s="257"/>
      <c r="DL51" s="257"/>
      <c r="DM51" s="257"/>
      <c r="DN51" s="257"/>
      <c r="DO51" s="257"/>
      <c r="DP51" s="257"/>
      <c r="DQ51" s="257"/>
      <c r="DR51" s="257"/>
      <c r="DS51" s="257"/>
      <c r="DT51" s="257"/>
      <c r="DU51" s="257"/>
      <c r="DV51" s="257"/>
      <c r="DW51" s="257"/>
      <c r="DX51" s="257"/>
      <c r="DY51" s="257"/>
      <c r="DZ51" s="257"/>
      <c r="EA51" s="257"/>
      <c r="EB51" s="257"/>
      <c r="EC51" s="257"/>
      <c r="ED51" s="257"/>
      <c r="EE51" s="257"/>
      <c r="EF51" s="257"/>
      <c r="EG51" s="257"/>
      <c r="EH51" s="257"/>
      <c r="EI51" s="257"/>
      <c r="EJ51" s="257"/>
      <c r="EK51" s="257"/>
      <c r="EL51" s="257"/>
      <c r="EM51" s="257"/>
      <c r="EN51" s="257"/>
      <c r="EO51" s="257"/>
      <c r="EP51" s="257"/>
      <c r="EQ51" s="257"/>
      <c r="ER51" s="257"/>
      <c r="ES51" s="257"/>
      <c r="ET51" s="257"/>
      <c r="EU51" s="257"/>
      <c r="EV51" s="257"/>
      <c r="EW51" s="257"/>
      <c r="EX51" s="257"/>
      <c r="EY51" s="257"/>
      <c r="EZ51" s="257"/>
      <c r="FA51" s="257"/>
      <c r="FB51" s="257"/>
      <c r="FC51" s="257"/>
      <c r="FD51" s="257"/>
      <c r="FE51" s="257"/>
      <c r="FF51" s="257"/>
      <c r="FG51" s="257"/>
      <c r="FH51" s="257"/>
      <c r="FI51" s="257"/>
      <c r="FJ51" s="257"/>
      <c r="FK51" s="257"/>
      <c r="FL51" s="257"/>
      <c r="FM51" s="257"/>
      <c r="FN51" s="257"/>
      <c r="FO51" s="257"/>
      <c r="FP51" s="257"/>
      <c r="FQ51" s="257"/>
      <c r="FR51" s="257"/>
      <c r="FS51" s="257"/>
      <c r="FT51" s="257"/>
      <c r="FU51" s="257"/>
      <c r="FV51" s="257"/>
      <c r="FW51" s="257"/>
      <c r="FX51" s="257"/>
      <c r="FY51" s="257"/>
      <c r="FZ51" s="257"/>
      <c r="GA51" s="257"/>
      <c r="GB51" s="257"/>
      <c r="GC51" s="257"/>
      <c r="GD51" s="257"/>
      <c r="GE51" s="257"/>
      <c r="GF51" s="257"/>
      <c r="GG51" s="257"/>
      <c r="GH51" s="257"/>
      <c r="GI51" s="257"/>
      <c r="GJ51" s="257"/>
      <c r="GK51" s="257"/>
      <c r="GL51" s="257"/>
      <c r="GM51" s="257"/>
      <c r="GN51" s="257"/>
      <c r="GO51" s="257"/>
      <c r="GP51" s="257"/>
      <c r="GQ51" s="257"/>
      <c r="GR51" s="257"/>
      <c r="GS51" s="257"/>
      <c r="GT51" s="257"/>
      <c r="GU51" s="257"/>
      <c r="GV51" s="257"/>
      <c r="GW51" s="257"/>
      <c r="GX51" s="257"/>
      <c r="GY51" s="257"/>
      <c r="GZ51" s="257"/>
      <c r="HA51" s="257"/>
      <c r="HB51" s="257"/>
      <c r="HC51" s="257"/>
      <c r="HD51" s="257"/>
      <c r="HE51" s="257"/>
      <c r="HF51" s="257"/>
      <c r="HG51" s="257"/>
      <c r="HH51" s="257"/>
      <c r="HI51" s="257"/>
      <c r="HJ51" s="257"/>
      <c r="HK51" s="257"/>
      <c r="HL51" s="257"/>
      <c r="HM51" s="257"/>
      <c r="HN51" s="257"/>
      <c r="HO51" s="257"/>
      <c r="HP51" s="257"/>
      <c r="HQ51" s="257"/>
      <c r="HR51" s="257"/>
      <c r="HS51" s="257"/>
      <c r="HT51" s="257"/>
      <c r="HU51" s="257"/>
      <c r="HV51" s="257"/>
      <c r="HW51" s="257"/>
      <c r="HX51" s="257"/>
      <c r="HY51" s="257"/>
      <c r="HZ51" s="257"/>
      <c r="IA51" s="257"/>
      <c r="IB51" s="257"/>
      <c r="IC51" s="257"/>
      <c r="ID51" s="257"/>
      <c r="IE51" s="257"/>
      <c r="IF51" s="257"/>
      <c r="IG51" s="257"/>
      <c r="IH51" s="257"/>
      <c r="II51" s="257"/>
      <c r="IJ51" s="257"/>
      <c r="IK51" s="257"/>
      <c r="IL51" s="257"/>
      <c r="IM51" s="257"/>
      <c r="IN51" s="257"/>
      <c r="IO51" s="257"/>
      <c r="IP51" s="257"/>
      <c r="IQ51" s="257"/>
      <c r="IR51" s="257"/>
      <c r="IS51" s="257"/>
      <c r="IT51" s="257"/>
      <c r="IU51" s="257"/>
      <c r="IV51" s="257"/>
    </row>
    <row r="52" spans="1:256" ht="15" x14ac:dyDescent="0.25">
      <c r="A52" s="200">
        <v>64</v>
      </c>
      <c r="B52" s="201">
        <f t="shared" si="49"/>
        <v>1.3839999999999999</v>
      </c>
      <c r="C52" s="202">
        <v>8.0000000000000002E-3</v>
      </c>
      <c r="D52" s="203"/>
      <c r="BE52" s="257"/>
      <c r="BF52" s="257"/>
      <c r="BG52" s="257"/>
      <c r="BH52" s="257"/>
      <c r="BI52" s="257"/>
      <c r="BJ52" s="257"/>
      <c r="BK52" s="257"/>
      <c r="BL52" s="257"/>
      <c r="BM52" s="257"/>
      <c r="BN52" s="257"/>
      <c r="BO52" s="257"/>
      <c r="BP52" s="257"/>
      <c r="BQ52" s="257"/>
      <c r="BR52" s="257"/>
      <c r="BS52" s="257"/>
      <c r="BT52" s="257"/>
      <c r="BU52" s="257"/>
      <c r="BV52" s="257"/>
      <c r="BW52" s="257"/>
      <c r="BX52" s="257"/>
      <c r="BY52" s="257"/>
      <c r="BZ52" s="257"/>
      <c r="CA52" s="257"/>
      <c r="CB52" s="257"/>
      <c r="CC52" s="257"/>
      <c r="CD52" s="257"/>
      <c r="CE52" s="257"/>
      <c r="CF52" s="257"/>
      <c r="CG52" s="257"/>
      <c r="CH52" s="257"/>
      <c r="CI52" s="257"/>
      <c r="CJ52" s="257"/>
      <c r="CK52" s="257"/>
      <c r="CL52" s="257"/>
      <c r="CM52" s="257"/>
      <c r="CN52" s="257"/>
      <c r="CO52" s="257"/>
      <c r="CP52" s="257"/>
      <c r="CQ52" s="257"/>
      <c r="CR52" s="257"/>
      <c r="CS52" s="257"/>
      <c r="CT52" s="257"/>
      <c r="CU52" s="257"/>
      <c r="CV52" s="257"/>
      <c r="CW52" s="257"/>
      <c r="CX52" s="257"/>
      <c r="CY52" s="257"/>
      <c r="CZ52" s="257"/>
      <c r="DA52" s="257"/>
      <c r="DB52" s="257"/>
      <c r="DC52" s="257"/>
      <c r="DD52" s="257"/>
      <c r="DE52" s="257"/>
      <c r="DF52" s="257"/>
      <c r="DG52" s="257"/>
      <c r="DH52" s="257"/>
      <c r="DI52" s="257"/>
      <c r="DJ52" s="257"/>
      <c r="DK52" s="257"/>
      <c r="DL52" s="257"/>
      <c r="DM52" s="257"/>
      <c r="DN52" s="257"/>
      <c r="DO52" s="257"/>
      <c r="DP52" s="257"/>
      <c r="DQ52" s="257"/>
      <c r="DR52" s="257"/>
      <c r="DS52" s="257"/>
      <c r="DT52" s="257"/>
      <c r="DU52" s="257"/>
      <c r="DV52" s="257"/>
      <c r="DW52" s="257"/>
      <c r="DX52" s="257"/>
      <c r="DY52" s="257"/>
      <c r="DZ52" s="257"/>
      <c r="EA52" s="257"/>
      <c r="EB52" s="257"/>
      <c r="EC52" s="257"/>
      <c r="ED52" s="257"/>
      <c r="EE52" s="257"/>
      <c r="EF52" s="257"/>
      <c r="EG52" s="257"/>
      <c r="EH52" s="257"/>
      <c r="EI52" s="257"/>
      <c r="EJ52" s="257"/>
      <c r="EK52" s="257"/>
      <c r="EL52" s="257"/>
      <c r="EM52" s="257"/>
      <c r="EN52" s="257"/>
      <c r="EO52" s="257"/>
      <c r="EP52" s="257"/>
      <c r="EQ52" s="257"/>
      <c r="ER52" s="257"/>
      <c r="ES52" s="257"/>
      <c r="ET52" s="257"/>
      <c r="EU52" s="257"/>
      <c r="EV52" s="257"/>
      <c r="EW52" s="257"/>
      <c r="EX52" s="257"/>
      <c r="EY52" s="257"/>
      <c r="EZ52" s="257"/>
      <c r="FA52" s="257"/>
      <c r="FB52" s="257"/>
      <c r="FC52" s="257"/>
      <c r="FD52" s="257"/>
      <c r="FE52" s="257"/>
      <c r="FF52" s="257"/>
      <c r="FG52" s="257"/>
      <c r="FH52" s="257"/>
      <c r="FI52" s="257"/>
      <c r="FJ52" s="257"/>
      <c r="FK52" s="257"/>
      <c r="FL52" s="257"/>
      <c r="FM52" s="257"/>
      <c r="FN52" s="257"/>
      <c r="FO52" s="257"/>
      <c r="FP52" s="257"/>
      <c r="FQ52" s="257"/>
      <c r="FR52" s="257"/>
      <c r="FS52" s="257"/>
      <c r="FT52" s="257"/>
      <c r="FU52" s="257"/>
      <c r="FV52" s="257"/>
      <c r="FW52" s="257"/>
      <c r="FX52" s="257"/>
      <c r="FY52" s="257"/>
      <c r="FZ52" s="257"/>
      <c r="GA52" s="257"/>
      <c r="GB52" s="257"/>
      <c r="GC52" s="257"/>
      <c r="GD52" s="257"/>
      <c r="GE52" s="257"/>
      <c r="GF52" s="257"/>
      <c r="GG52" s="257"/>
      <c r="GH52" s="257"/>
      <c r="GI52" s="257"/>
      <c r="GJ52" s="257"/>
      <c r="GK52" s="257"/>
      <c r="GL52" s="257"/>
      <c r="GM52" s="257"/>
      <c r="GN52" s="257"/>
      <c r="GO52" s="257"/>
      <c r="GP52" s="257"/>
      <c r="GQ52" s="257"/>
      <c r="GR52" s="257"/>
      <c r="GS52" s="257"/>
      <c r="GT52" s="257"/>
      <c r="GU52" s="257"/>
      <c r="GV52" s="257"/>
      <c r="GW52" s="257"/>
      <c r="GX52" s="257"/>
      <c r="GY52" s="257"/>
      <c r="GZ52" s="257"/>
      <c r="HA52" s="257"/>
      <c r="HB52" s="257"/>
      <c r="HC52" s="257"/>
      <c r="HD52" s="257"/>
      <c r="HE52" s="257"/>
      <c r="HF52" s="257"/>
      <c r="HG52" s="257"/>
      <c r="HH52" s="257"/>
      <c r="HI52" s="257"/>
      <c r="HJ52" s="257"/>
      <c r="HK52" s="257"/>
      <c r="HL52" s="257"/>
      <c r="HM52" s="257"/>
      <c r="HN52" s="257"/>
      <c r="HO52" s="257"/>
      <c r="HP52" s="257"/>
      <c r="HQ52" s="257"/>
      <c r="HR52" s="257"/>
      <c r="HS52" s="257"/>
      <c r="HT52" s="257"/>
      <c r="HU52" s="257"/>
      <c r="HV52" s="257"/>
      <c r="HW52" s="257"/>
      <c r="HX52" s="257"/>
      <c r="HY52" s="257"/>
      <c r="HZ52" s="257"/>
      <c r="IA52" s="257"/>
      <c r="IB52" s="257"/>
      <c r="IC52" s="257"/>
      <c r="ID52" s="257"/>
      <c r="IE52" s="257"/>
      <c r="IF52" s="257"/>
      <c r="IG52" s="257"/>
      <c r="IH52" s="257"/>
      <c r="II52" s="257"/>
      <c r="IJ52" s="257"/>
      <c r="IK52" s="257"/>
      <c r="IL52" s="257"/>
      <c r="IM52" s="257"/>
      <c r="IN52" s="257"/>
      <c r="IO52" s="257"/>
      <c r="IP52" s="257"/>
      <c r="IQ52" s="257"/>
      <c r="IR52" s="257"/>
      <c r="IS52" s="257"/>
      <c r="IT52" s="257"/>
      <c r="IU52" s="257"/>
      <c r="IV52" s="257"/>
    </row>
    <row r="53" spans="1:256" ht="15" x14ac:dyDescent="0.25">
      <c r="A53" s="214">
        <v>65</v>
      </c>
      <c r="B53" s="215">
        <f t="shared" si="49"/>
        <v>1.3919999999999999</v>
      </c>
      <c r="C53" s="202">
        <v>8.0000000000000002E-3</v>
      </c>
      <c r="D53" s="203"/>
      <c r="BE53" s="257"/>
      <c r="BF53" s="257"/>
      <c r="BG53" s="257"/>
      <c r="BH53" s="257"/>
      <c r="BI53" s="257"/>
      <c r="BJ53" s="257"/>
      <c r="BK53" s="257"/>
      <c r="BL53" s="257"/>
      <c r="BM53" s="257"/>
      <c r="BN53" s="257"/>
      <c r="BO53" s="257"/>
      <c r="BP53" s="257"/>
      <c r="BQ53" s="257"/>
      <c r="BR53" s="257"/>
      <c r="BS53" s="257"/>
      <c r="BT53" s="257"/>
      <c r="BU53" s="257"/>
      <c r="BV53" s="257"/>
      <c r="BW53" s="257"/>
      <c r="BX53" s="257"/>
      <c r="BY53" s="257"/>
      <c r="BZ53" s="257"/>
      <c r="CA53" s="257"/>
      <c r="CB53" s="257"/>
      <c r="CC53" s="257"/>
      <c r="CD53" s="257"/>
      <c r="CE53" s="257"/>
      <c r="CF53" s="257"/>
      <c r="CG53" s="257"/>
      <c r="CH53" s="257"/>
      <c r="CI53" s="257"/>
      <c r="CJ53" s="257"/>
      <c r="CK53" s="257"/>
      <c r="CL53" s="257"/>
      <c r="CM53" s="257"/>
      <c r="CN53" s="257"/>
      <c r="CO53" s="257"/>
      <c r="CP53" s="257"/>
      <c r="CQ53" s="257"/>
      <c r="CR53" s="257"/>
      <c r="CS53" s="257"/>
      <c r="CT53" s="257"/>
      <c r="CU53" s="257"/>
      <c r="CV53" s="257"/>
      <c r="CW53" s="257"/>
      <c r="CX53" s="257"/>
      <c r="CY53" s="257"/>
      <c r="CZ53" s="257"/>
      <c r="DA53" s="257"/>
      <c r="DB53" s="257"/>
      <c r="DC53" s="257"/>
      <c r="DD53" s="257"/>
      <c r="DE53" s="257"/>
      <c r="DF53" s="257"/>
      <c r="DG53" s="257"/>
      <c r="DH53" s="257"/>
      <c r="DI53" s="257"/>
      <c r="DJ53" s="257"/>
      <c r="DK53" s="257"/>
      <c r="DL53" s="257"/>
      <c r="DM53" s="257"/>
      <c r="DN53" s="257"/>
      <c r="DO53" s="257"/>
      <c r="DP53" s="257"/>
      <c r="DQ53" s="257"/>
      <c r="DR53" s="257"/>
      <c r="DS53" s="257"/>
      <c r="DT53" s="257"/>
      <c r="DU53" s="257"/>
      <c r="DV53" s="257"/>
      <c r="DW53" s="257"/>
      <c r="DX53" s="257"/>
      <c r="DY53" s="257"/>
      <c r="DZ53" s="257"/>
      <c r="EA53" s="257"/>
      <c r="EB53" s="257"/>
      <c r="EC53" s="257"/>
      <c r="ED53" s="257"/>
      <c r="EE53" s="257"/>
      <c r="EF53" s="257"/>
      <c r="EG53" s="257"/>
      <c r="EH53" s="257"/>
      <c r="EI53" s="257"/>
      <c r="EJ53" s="257"/>
      <c r="EK53" s="257"/>
      <c r="EL53" s="257"/>
      <c r="EM53" s="257"/>
      <c r="EN53" s="257"/>
      <c r="EO53" s="257"/>
      <c r="EP53" s="257"/>
      <c r="EQ53" s="257"/>
      <c r="ER53" s="257"/>
      <c r="ES53" s="257"/>
      <c r="ET53" s="257"/>
      <c r="EU53" s="257"/>
      <c r="EV53" s="257"/>
      <c r="EW53" s="257"/>
      <c r="EX53" s="257"/>
      <c r="EY53" s="257"/>
      <c r="EZ53" s="257"/>
      <c r="FA53" s="257"/>
      <c r="FB53" s="257"/>
      <c r="FC53" s="257"/>
      <c r="FD53" s="257"/>
      <c r="FE53" s="257"/>
      <c r="FF53" s="257"/>
      <c r="FG53" s="257"/>
      <c r="FH53" s="257"/>
      <c r="FI53" s="257"/>
      <c r="FJ53" s="257"/>
      <c r="FK53" s="257"/>
      <c r="FL53" s="257"/>
      <c r="FM53" s="257"/>
      <c r="FN53" s="257"/>
      <c r="FO53" s="257"/>
      <c r="FP53" s="257"/>
      <c r="FQ53" s="257"/>
      <c r="FR53" s="257"/>
      <c r="FS53" s="257"/>
      <c r="FT53" s="257"/>
      <c r="FU53" s="257"/>
      <c r="FV53" s="257"/>
      <c r="FW53" s="257"/>
      <c r="FX53" s="257"/>
      <c r="FY53" s="257"/>
      <c r="FZ53" s="257"/>
      <c r="GA53" s="257"/>
      <c r="GB53" s="257"/>
      <c r="GC53" s="257"/>
      <c r="GD53" s="257"/>
      <c r="GE53" s="257"/>
      <c r="GF53" s="257"/>
      <c r="GG53" s="257"/>
      <c r="GH53" s="257"/>
      <c r="GI53" s="257"/>
      <c r="GJ53" s="257"/>
      <c r="GK53" s="257"/>
      <c r="GL53" s="257"/>
      <c r="GM53" s="257"/>
      <c r="GN53" s="257"/>
      <c r="GO53" s="257"/>
      <c r="GP53" s="257"/>
      <c r="GQ53" s="257"/>
      <c r="GR53" s="257"/>
      <c r="GS53" s="257"/>
      <c r="GT53" s="257"/>
      <c r="GU53" s="257"/>
      <c r="GV53" s="257"/>
      <c r="GW53" s="257"/>
      <c r="GX53" s="257"/>
      <c r="GY53" s="257"/>
      <c r="GZ53" s="257"/>
      <c r="HA53" s="257"/>
      <c r="HB53" s="257"/>
      <c r="HC53" s="257"/>
      <c r="HD53" s="257"/>
      <c r="HE53" s="257"/>
      <c r="HF53" s="257"/>
      <c r="HG53" s="257"/>
      <c r="HH53" s="257"/>
      <c r="HI53" s="257"/>
      <c r="HJ53" s="257"/>
      <c r="HK53" s="257"/>
      <c r="HL53" s="257"/>
      <c r="HM53" s="257"/>
      <c r="HN53" s="257"/>
      <c r="HO53" s="257"/>
      <c r="HP53" s="257"/>
      <c r="HQ53" s="257"/>
      <c r="HR53" s="257"/>
      <c r="HS53" s="257"/>
      <c r="HT53" s="257"/>
      <c r="HU53" s="257"/>
      <c r="HV53" s="257"/>
      <c r="HW53" s="257"/>
      <c r="HX53" s="257"/>
      <c r="HY53" s="257"/>
      <c r="HZ53" s="257"/>
      <c r="IA53" s="257"/>
      <c r="IB53" s="257"/>
      <c r="IC53" s="257"/>
      <c r="ID53" s="257"/>
      <c r="IE53" s="257"/>
      <c r="IF53" s="257"/>
      <c r="IG53" s="257"/>
      <c r="IH53" s="257"/>
      <c r="II53" s="257"/>
      <c r="IJ53" s="257"/>
      <c r="IK53" s="257"/>
      <c r="IL53" s="257"/>
      <c r="IM53" s="257"/>
      <c r="IN53" s="257"/>
      <c r="IO53" s="257"/>
      <c r="IP53" s="257"/>
      <c r="IQ53" s="257"/>
      <c r="IR53" s="257"/>
      <c r="IS53" s="257"/>
      <c r="IT53" s="257"/>
      <c r="IU53" s="257"/>
      <c r="IV53" s="257"/>
    </row>
    <row r="54" spans="1:256" ht="15" x14ac:dyDescent="0.25">
      <c r="A54" s="200">
        <v>66</v>
      </c>
      <c r="B54" s="201">
        <f t="shared" si="49"/>
        <v>1.4</v>
      </c>
      <c r="C54" s="202">
        <v>8.0000000000000002E-3</v>
      </c>
      <c r="D54" s="203"/>
      <c r="BE54" s="257"/>
      <c r="BF54" s="257"/>
      <c r="BG54" s="257"/>
      <c r="BH54" s="257"/>
      <c r="BI54" s="257"/>
      <c r="BJ54" s="257"/>
      <c r="BK54" s="257"/>
      <c r="BL54" s="257"/>
      <c r="BM54" s="257"/>
      <c r="BN54" s="257"/>
      <c r="BO54" s="257"/>
      <c r="BP54" s="257"/>
      <c r="BQ54" s="257"/>
      <c r="BR54" s="257"/>
      <c r="BS54" s="257"/>
      <c r="BT54" s="257"/>
      <c r="BU54" s="257"/>
      <c r="BV54" s="257"/>
      <c r="BW54" s="257"/>
      <c r="BX54" s="257"/>
      <c r="BY54" s="257"/>
      <c r="BZ54" s="257"/>
      <c r="CA54" s="257"/>
      <c r="CB54" s="257"/>
      <c r="CC54" s="257"/>
      <c r="CD54" s="257"/>
      <c r="CE54" s="257"/>
      <c r="CF54" s="257"/>
      <c r="CG54" s="257"/>
      <c r="CH54" s="257"/>
      <c r="CI54" s="257"/>
      <c r="CJ54" s="257"/>
      <c r="CK54" s="257"/>
      <c r="CL54" s="257"/>
      <c r="CM54" s="257"/>
      <c r="CN54" s="257"/>
      <c r="CO54" s="257"/>
      <c r="CP54" s="257"/>
      <c r="CQ54" s="257"/>
      <c r="CR54" s="257"/>
      <c r="CS54" s="257"/>
      <c r="CT54" s="257"/>
      <c r="CU54" s="257"/>
      <c r="CV54" s="257"/>
      <c r="CW54" s="257"/>
      <c r="CX54" s="257"/>
      <c r="CY54" s="257"/>
      <c r="CZ54" s="257"/>
      <c r="DA54" s="257"/>
      <c r="DB54" s="257"/>
      <c r="DC54" s="257"/>
      <c r="DD54" s="257"/>
      <c r="DE54" s="257"/>
      <c r="DF54" s="257"/>
      <c r="DG54" s="257"/>
      <c r="DH54" s="257"/>
      <c r="DI54" s="257"/>
      <c r="DJ54" s="257"/>
      <c r="DK54" s="257"/>
      <c r="DL54" s="257"/>
      <c r="DM54" s="257"/>
      <c r="DN54" s="257"/>
      <c r="DO54" s="257"/>
      <c r="DP54" s="257"/>
      <c r="DQ54" s="257"/>
      <c r="DR54" s="257"/>
      <c r="DS54" s="257"/>
      <c r="DT54" s="257"/>
      <c r="DU54" s="257"/>
      <c r="DV54" s="257"/>
      <c r="DW54" s="257"/>
      <c r="DX54" s="257"/>
      <c r="DY54" s="257"/>
      <c r="DZ54" s="257"/>
      <c r="EA54" s="257"/>
      <c r="EB54" s="257"/>
      <c r="EC54" s="257"/>
      <c r="ED54" s="257"/>
      <c r="EE54" s="257"/>
      <c r="EF54" s="257"/>
      <c r="EG54" s="257"/>
      <c r="EH54" s="257"/>
      <c r="EI54" s="257"/>
      <c r="EJ54" s="257"/>
      <c r="EK54" s="257"/>
      <c r="EL54" s="257"/>
      <c r="EM54" s="257"/>
      <c r="EN54" s="257"/>
      <c r="EO54" s="257"/>
      <c r="EP54" s="257"/>
      <c r="EQ54" s="257"/>
      <c r="ER54" s="257"/>
      <c r="ES54" s="257"/>
      <c r="ET54" s="257"/>
      <c r="EU54" s="257"/>
      <c r="EV54" s="257"/>
      <c r="EW54" s="257"/>
      <c r="EX54" s="257"/>
      <c r="EY54" s="257"/>
      <c r="EZ54" s="257"/>
      <c r="FA54" s="257"/>
      <c r="FB54" s="257"/>
      <c r="FC54" s="257"/>
      <c r="FD54" s="257"/>
      <c r="FE54" s="257"/>
      <c r="FF54" s="257"/>
      <c r="FG54" s="257"/>
      <c r="FH54" s="257"/>
      <c r="FI54" s="257"/>
      <c r="FJ54" s="257"/>
      <c r="FK54" s="257"/>
      <c r="FL54" s="257"/>
      <c r="FM54" s="257"/>
      <c r="FN54" s="257"/>
      <c r="FO54" s="257"/>
      <c r="FP54" s="257"/>
      <c r="FQ54" s="257"/>
      <c r="FR54" s="257"/>
      <c r="FS54" s="257"/>
      <c r="FT54" s="257"/>
      <c r="FU54" s="257"/>
      <c r="FV54" s="257"/>
      <c r="FW54" s="257"/>
      <c r="FX54" s="257"/>
      <c r="FY54" s="257"/>
      <c r="FZ54" s="257"/>
      <c r="GA54" s="257"/>
      <c r="GB54" s="257"/>
      <c r="GC54" s="257"/>
      <c r="GD54" s="257"/>
      <c r="GE54" s="257"/>
      <c r="GF54" s="257"/>
      <c r="GG54" s="257"/>
      <c r="GH54" s="257"/>
      <c r="GI54" s="257"/>
      <c r="GJ54" s="257"/>
      <c r="GK54" s="257"/>
      <c r="GL54" s="257"/>
      <c r="GM54" s="257"/>
      <c r="GN54" s="257"/>
      <c r="GO54" s="257"/>
      <c r="GP54" s="257"/>
      <c r="GQ54" s="257"/>
      <c r="GR54" s="257"/>
      <c r="GS54" s="257"/>
      <c r="GT54" s="257"/>
      <c r="GU54" s="257"/>
      <c r="GV54" s="257"/>
      <c r="GW54" s="257"/>
      <c r="GX54" s="257"/>
      <c r="GY54" s="257"/>
      <c r="GZ54" s="257"/>
      <c r="HA54" s="257"/>
      <c r="HB54" s="257"/>
      <c r="HC54" s="257"/>
      <c r="HD54" s="257"/>
      <c r="HE54" s="257"/>
      <c r="HF54" s="257"/>
      <c r="HG54" s="257"/>
      <c r="HH54" s="257"/>
      <c r="HI54" s="257"/>
      <c r="HJ54" s="257"/>
      <c r="HK54" s="257"/>
      <c r="HL54" s="257"/>
      <c r="HM54" s="257"/>
      <c r="HN54" s="257"/>
      <c r="HO54" s="257"/>
      <c r="HP54" s="257"/>
      <c r="HQ54" s="257"/>
      <c r="HR54" s="257"/>
      <c r="HS54" s="257"/>
      <c r="HT54" s="257"/>
      <c r="HU54" s="257"/>
      <c r="HV54" s="257"/>
      <c r="HW54" s="257"/>
      <c r="HX54" s="257"/>
      <c r="HY54" s="257"/>
      <c r="HZ54" s="257"/>
      <c r="IA54" s="257"/>
      <c r="IB54" s="257"/>
      <c r="IC54" s="257"/>
      <c r="ID54" s="257"/>
      <c r="IE54" s="257"/>
      <c r="IF54" s="257"/>
      <c r="IG54" s="257"/>
      <c r="IH54" s="257"/>
      <c r="II54" s="257"/>
      <c r="IJ54" s="257"/>
      <c r="IK54" s="257"/>
      <c r="IL54" s="257"/>
      <c r="IM54" s="257"/>
      <c r="IN54" s="257"/>
      <c r="IO54" s="257"/>
      <c r="IP54" s="257"/>
      <c r="IQ54" s="257"/>
      <c r="IR54" s="257"/>
      <c r="IS54" s="257"/>
      <c r="IT54" s="257"/>
      <c r="IU54" s="257"/>
      <c r="IV54" s="257"/>
    </row>
    <row r="55" spans="1:256" ht="15" x14ac:dyDescent="0.25">
      <c r="A55" s="214">
        <v>67</v>
      </c>
      <c r="B55" s="215">
        <f t="shared" si="49"/>
        <v>1.4079999999999999</v>
      </c>
      <c r="C55" s="202">
        <v>8.0000000000000002E-3</v>
      </c>
      <c r="D55" s="203"/>
      <c r="BE55" s="257"/>
      <c r="BF55" s="257"/>
      <c r="BG55" s="257"/>
      <c r="BH55" s="257"/>
      <c r="BI55" s="257"/>
      <c r="BJ55" s="257"/>
      <c r="BK55" s="257"/>
      <c r="BL55" s="257"/>
      <c r="BM55" s="257"/>
      <c r="BN55" s="257"/>
      <c r="BO55" s="257"/>
      <c r="BP55" s="257"/>
      <c r="BQ55" s="257"/>
      <c r="BR55" s="257"/>
      <c r="BS55" s="257"/>
      <c r="BT55" s="257"/>
      <c r="BU55" s="257"/>
      <c r="BV55" s="257"/>
      <c r="BW55" s="257"/>
      <c r="BX55" s="257"/>
      <c r="BY55" s="257"/>
      <c r="BZ55" s="257"/>
      <c r="CA55" s="257"/>
      <c r="CB55" s="257"/>
      <c r="CC55" s="257"/>
      <c r="CD55" s="257"/>
      <c r="CE55" s="257"/>
      <c r="CF55" s="257"/>
      <c r="CG55" s="257"/>
      <c r="CH55" s="257"/>
      <c r="CI55" s="257"/>
      <c r="CJ55" s="257"/>
      <c r="CK55" s="257"/>
      <c r="CL55" s="257"/>
      <c r="CM55" s="257"/>
      <c r="CN55" s="257"/>
      <c r="CO55" s="257"/>
      <c r="CP55" s="257"/>
      <c r="CQ55" s="257"/>
      <c r="CR55" s="257"/>
      <c r="CS55" s="257"/>
      <c r="CT55" s="257"/>
      <c r="CU55" s="257"/>
      <c r="CV55" s="257"/>
      <c r="CW55" s="257"/>
      <c r="CX55" s="257"/>
      <c r="CY55" s="257"/>
      <c r="CZ55" s="257"/>
      <c r="DA55" s="257"/>
      <c r="DB55" s="257"/>
      <c r="DC55" s="257"/>
      <c r="DD55" s="257"/>
      <c r="DE55" s="257"/>
      <c r="DF55" s="257"/>
      <c r="DG55" s="257"/>
      <c r="DH55" s="257"/>
      <c r="DI55" s="257"/>
      <c r="DJ55" s="257"/>
      <c r="DK55" s="257"/>
      <c r="DL55" s="257"/>
      <c r="DM55" s="257"/>
      <c r="DN55" s="257"/>
      <c r="DO55" s="257"/>
      <c r="DP55" s="257"/>
      <c r="DQ55" s="257"/>
      <c r="DR55" s="257"/>
      <c r="DS55" s="257"/>
      <c r="DT55" s="257"/>
      <c r="DU55" s="257"/>
      <c r="DV55" s="257"/>
      <c r="DW55" s="257"/>
      <c r="DX55" s="257"/>
      <c r="DY55" s="257"/>
      <c r="DZ55" s="257"/>
      <c r="EA55" s="257"/>
      <c r="EB55" s="257"/>
      <c r="EC55" s="257"/>
      <c r="ED55" s="257"/>
      <c r="EE55" s="257"/>
      <c r="EF55" s="257"/>
      <c r="EG55" s="257"/>
      <c r="EH55" s="257"/>
      <c r="EI55" s="257"/>
      <c r="EJ55" s="257"/>
      <c r="EK55" s="257"/>
      <c r="EL55" s="257"/>
      <c r="EM55" s="257"/>
      <c r="EN55" s="257"/>
      <c r="EO55" s="257"/>
      <c r="EP55" s="257"/>
      <c r="EQ55" s="257"/>
      <c r="ER55" s="257"/>
      <c r="ES55" s="257"/>
      <c r="ET55" s="257"/>
      <c r="EU55" s="257"/>
      <c r="EV55" s="257"/>
      <c r="EW55" s="257"/>
      <c r="EX55" s="257"/>
      <c r="EY55" s="257"/>
      <c r="EZ55" s="257"/>
      <c r="FA55" s="257"/>
      <c r="FB55" s="257"/>
      <c r="FC55" s="257"/>
      <c r="FD55" s="257"/>
      <c r="FE55" s="257"/>
      <c r="FF55" s="257"/>
      <c r="FG55" s="257"/>
      <c r="FH55" s="257"/>
      <c r="FI55" s="257"/>
      <c r="FJ55" s="257"/>
      <c r="FK55" s="257"/>
      <c r="FL55" s="257"/>
      <c r="FM55" s="257"/>
      <c r="FN55" s="257"/>
      <c r="FO55" s="257"/>
      <c r="FP55" s="257"/>
      <c r="FQ55" s="257"/>
      <c r="FR55" s="257"/>
      <c r="FS55" s="257"/>
      <c r="FT55" s="257"/>
      <c r="FU55" s="257"/>
      <c r="FV55" s="257"/>
      <c r="FW55" s="257"/>
      <c r="FX55" s="257"/>
      <c r="FY55" s="257"/>
      <c r="FZ55" s="257"/>
      <c r="GA55" s="257"/>
      <c r="GB55" s="257"/>
      <c r="GC55" s="257"/>
      <c r="GD55" s="257"/>
      <c r="GE55" s="257"/>
      <c r="GF55" s="257"/>
      <c r="GG55" s="257"/>
      <c r="GH55" s="257"/>
      <c r="GI55" s="257"/>
      <c r="GJ55" s="257"/>
      <c r="GK55" s="257"/>
      <c r="GL55" s="257"/>
      <c r="GM55" s="257"/>
      <c r="GN55" s="257"/>
      <c r="GO55" s="257"/>
      <c r="GP55" s="257"/>
      <c r="GQ55" s="257"/>
      <c r="GR55" s="257"/>
      <c r="GS55" s="257"/>
      <c r="GT55" s="257"/>
      <c r="GU55" s="257"/>
      <c r="GV55" s="257"/>
      <c r="GW55" s="257"/>
      <c r="GX55" s="257"/>
      <c r="GY55" s="257"/>
      <c r="GZ55" s="257"/>
      <c r="HA55" s="257"/>
      <c r="HB55" s="257"/>
      <c r="HC55" s="257"/>
      <c r="HD55" s="257"/>
      <c r="HE55" s="257"/>
      <c r="HF55" s="257"/>
      <c r="HG55" s="257"/>
      <c r="HH55" s="257"/>
      <c r="HI55" s="257"/>
      <c r="HJ55" s="257"/>
      <c r="HK55" s="257"/>
      <c r="HL55" s="257"/>
      <c r="HM55" s="257"/>
      <c r="HN55" s="257"/>
      <c r="HO55" s="257"/>
      <c r="HP55" s="257"/>
      <c r="HQ55" s="257"/>
      <c r="HR55" s="257"/>
      <c r="HS55" s="257"/>
      <c r="HT55" s="257"/>
      <c r="HU55" s="257"/>
      <c r="HV55" s="257"/>
      <c r="HW55" s="257"/>
      <c r="HX55" s="257"/>
      <c r="HY55" s="257"/>
      <c r="HZ55" s="257"/>
      <c r="IA55" s="257"/>
      <c r="IB55" s="257"/>
      <c r="IC55" s="257"/>
      <c r="ID55" s="257"/>
      <c r="IE55" s="257"/>
      <c r="IF55" s="257"/>
      <c r="IG55" s="257"/>
      <c r="IH55" s="257"/>
      <c r="II55" s="257"/>
      <c r="IJ55" s="257"/>
      <c r="IK55" s="257"/>
      <c r="IL55" s="257"/>
      <c r="IM55" s="257"/>
      <c r="IN55" s="257"/>
      <c r="IO55" s="257"/>
      <c r="IP55" s="257"/>
      <c r="IQ55" s="257"/>
      <c r="IR55" s="257"/>
      <c r="IS55" s="257"/>
      <c r="IT55" s="257"/>
      <c r="IU55" s="257"/>
      <c r="IV55" s="257"/>
    </row>
    <row r="56" spans="1:256" ht="15" x14ac:dyDescent="0.25">
      <c r="A56" s="200">
        <v>68</v>
      </c>
      <c r="B56" s="201">
        <f t="shared" si="49"/>
        <v>1.4159999999999999</v>
      </c>
      <c r="C56" s="202">
        <v>8.0000000000000002E-3</v>
      </c>
      <c r="D56" s="203"/>
      <c r="BE56" s="257"/>
      <c r="BF56" s="257"/>
      <c r="BG56" s="257"/>
      <c r="BH56" s="257"/>
      <c r="BI56" s="257"/>
      <c r="BJ56" s="257"/>
      <c r="BK56" s="257"/>
      <c r="BL56" s="257"/>
      <c r="BM56" s="257"/>
      <c r="BN56" s="257"/>
      <c r="BO56" s="257"/>
      <c r="BP56" s="257"/>
      <c r="BQ56" s="257"/>
      <c r="BR56" s="257"/>
      <c r="BS56" s="257"/>
      <c r="BT56" s="257"/>
      <c r="BU56" s="257"/>
      <c r="BV56" s="257"/>
      <c r="BW56" s="257"/>
      <c r="BX56" s="257"/>
      <c r="BY56" s="257"/>
      <c r="BZ56" s="257"/>
      <c r="CA56" s="257"/>
      <c r="CB56" s="257"/>
      <c r="CC56" s="257"/>
      <c r="CD56" s="257"/>
      <c r="CE56" s="257"/>
      <c r="CF56" s="257"/>
      <c r="CG56" s="257"/>
      <c r="CH56" s="257"/>
      <c r="CI56" s="257"/>
      <c r="CJ56" s="257"/>
      <c r="CK56" s="257"/>
      <c r="CL56" s="257"/>
      <c r="CM56" s="257"/>
      <c r="CN56" s="257"/>
      <c r="CO56" s="257"/>
      <c r="CP56" s="257"/>
      <c r="CQ56" s="257"/>
      <c r="CR56" s="257"/>
      <c r="CS56" s="257"/>
      <c r="CT56" s="257"/>
      <c r="CU56" s="257"/>
      <c r="CV56" s="257"/>
      <c r="CW56" s="257"/>
      <c r="CX56" s="257"/>
      <c r="CY56" s="257"/>
      <c r="CZ56" s="257"/>
      <c r="DA56" s="257"/>
      <c r="DB56" s="257"/>
      <c r="DC56" s="257"/>
      <c r="DD56" s="257"/>
      <c r="DE56" s="257"/>
      <c r="DF56" s="257"/>
      <c r="DG56" s="257"/>
      <c r="DH56" s="257"/>
      <c r="DI56" s="257"/>
      <c r="DJ56" s="257"/>
      <c r="DK56" s="257"/>
      <c r="DL56" s="257"/>
      <c r="DM56" s="257"/>
      <c r="DN56" s="257"/>
      <c r="DO56" s="257"/>
      <c r="DP56" s="257"/>
      <c r="DQ56" s="257"/>
      <c r="DR56" s="257"/>
      <c r="DS56" s="257"/>
      <c r="DT56" s="257"/>
      <c r="DU56" s="257"/>
      <c r="DV56" s="257"/>
      <c r="DW56" s="257"/>
      <c r="DX56" s="257"/>
      <c r="DY56" s="257"/>
      <c r="DZ56" s="257"/>
      <c r="EA56" s="257"/>
      <c r="EB56" s="257"/>
      <c r="EC56" s="257"/>
      <c r="ED56" s="257"/>
      <c r="EE56" s="257"/>
      <c r="EF56" s="257"/>
      <c r="EG56" s="257"/>
      <c r="EH56" s="257"/>
      <c r="EI56" s="257"/>
      <c r="EJ56" s="257"/>
      <c r="EK56" s="257"/>
      <c r="EL56" s="257"/>
      <c r="EM56" s="257"/>
      <c r="EN56" s="257"/>
      <c r="EO56" s="257"/>
      <c r="EP56" s="257"/>
      <c r="EQ56" s="257"/>
      <c r="ER56" s="257"/>
      <c r="ES56" s="257"/>
      <c r="ET56" s="257"/>
      <c r="EU56" s="257"/>
      <c r="EV56" s="257"/>
      <c r="EW56" s="257"/>
      <c r="EX56" s="257"/>
      <c r="EY56" s="257"/>
      <c r="EZ56" s="257"/>
      <c r="FA56" s="257"/>
      <c r="FB56" s="257"/>
      <c r="FC56" s="257"/>
      <c r="FD56" s="257"/>
      <c r="FE56" s="257"/>
      <c r="FF56" s="257"/>
      <c r="FG56" s="257"/>
      <c r="FH56" s="257"/>
      <c r="FI56" s="257"/>
      <c r="FJ56" s="257"/>
      <c r="FK56" s="257"/>
      <c r="FL56" s="257"/>
      <c r="FM56" s="257"/>
      <c r="FN56" s="257"/>
      <c r="FO56" s="257"/>
      <c r="FP56" s="257"/>
      <c r="FQ56" s="257"/>
      <c r="FR56" s="257"/>
      <c r="FS56" s="257"/>
      <c r="FT56" s="257"/>
      <c r="FU56" s="257"/>
      <c r="FV56" s="257"/>
      <c r="FW56" s="257"/>
      <c r="FX56" s="257"/>
      <c r="FY56" s="257"/>
      <c r="FZ56" s="257"/>
      <c r="GA56" s="257"/>
      <c r="GB56" s="257"/>
      <c r="GC56" s="257"/>
      <c r="GD56" s="257"/>
      <c r="GE56" s="257"/>
      <c r="GF56" s="257"/>
      <c r="GG56" s="257"/>
      <c r="GH56" s="257"/>
      <c r="GI56" s="257"/>
      <c r="GJ56" s="257"/>
      <c r="GK56" s="257"/>
      <c r="GL56" s="257"/>
      <c r="GM56" s="257"/>
      <c r="GN56" s="257"/>
      <c r="GO56" s="257"/>
      <c r="GP56" s="257"/>
      <c r="GQ56" s="257"/>
      <c r="GR56" s="257"/>
      <c r="GS56" s="257"/>
      <c r="GT56" s="257"/>
      <c r="GU56" s="257"/>
      <c r="GV56" s="257"/>
      <c r="GW56" s="257"/>
      <c r="GX56" s="257"/>
      <c r="GY56" s="257"/>
      <c r="GZ56" s="257"/>
      <c r="HA56" s="257"/>
      <c r="HB56" s="257"/>
      <c r="HC56" s="257"/>
      <c r="HD56" s="257"/>
      <c r="HE56" s="257"/>
      <c r="HF56" s="257"/>
      <c r="HG56" s="257"/>
      <c r="HH56" s="257"/>
      <c r="HI56" s="257"/>
      <c r="HJ56" s="257"/>
      <c r="HK56" s="257"/>
      <c r="HL56" s="257"/>
      <c r="HM56" s="257"/>
      <c r="HN56" s="257"/>
      <c r="HO56" s="257"/>
      <c r="HP56" s="257"/>
      <c r="HQ56" s="257"/>
      <c r="HR56" s="257"/>
      <c r="HS56" s="257"/>
      <c r="HT56" s="257"/>
      <c r="HU56" s="257"/>
      <c r="HV56" s="257"/>
      <c r="HW56" s="257"/>
      <c r="HX56" s="257"/>
      <c r="HY56" s="257"/>
      <c r="HZ56" s="257"/>
      <c r="IA56" s="257"/>
      <c r="IB56" s="257"/>
      <c r="IC56" s="257"/>
      <c r="ID56" s="257"/>
      <c r="IE56" s="257"/>
      <c r="IF56" s="257"/>
      <c r="IG56" s="257"/>
      <c r="IH56" s="257"/>
      <c r="II56" s="257"/>
      <c r="IJ56" s="257"/>
      <c r="IK56" s="257"/>
      <c r="IL56" s="257"/>
      <c r="IM56" s="257"/>
      <c r="IN56" s="257"/>
      <c r="IO56" s="257"/>
      <c r="IP56" s="257"/>
      <c r="IQ56" s="257"/>
      <c r="IR56" s="257"/>
      <c r="IS56" s="257"/>
      <c r="IT56" s="257"/>
      <c r="IU56" s="257"/>
      <c r="IV56" s="257"/>
    </row>
    <row r="57" spans="1:256" ht="15" x14ac:dyDescent="0.25">
      <c r="A57" s="214">
        <v>69</v>
      </c>
      <c r="B57" s="215">
        <f t="shared" si="49"/>
        <v>1.4239999999999999</v>
      </c>
      <c r="C57" s="202">
        <v>8.0000000000000002E-3</v>
      </c>
      <c r="D57" s="203"/>
      <c r="BE57" s="257"/>
      <c r="BF57" s="257"/>
      <c r="BG57" s="257"/>
      <c r="BH57" s="257"/>
      <c r="BI57" s="257"/>
      <c r="BJ57" s="257"/>
      <c r="BK57" s="257"/>
      <c r="BL57" s="257"/>
      <c r="BM57" s="257"/>
      <c r="BN57" s="257"/>
      <c r="BO57" s="257"/>
      <c r="BP57" s="257"/>
      <c r="BQ57" s="257"/>
      <c r="BR57" s="257"/>
      <c r="BS57" s="257"/>
      <c r="BT57" s="257"/>
      <c r="BU57" s="257"/>
      <c r="BV57" s="257"/>
      <c r="BW57" s="257"/>
      <c r="BX57" s="257"/>
      <c r="BY57" s="257"/>
      <c r="BZ57" s="257"/>
      <c r="CA57" s="257"/>
      <c r="CB57" s="257"/>
      <c r="CC57" s="257"/>
      <c r="CD57" s="257"/>
      <c r="CE57" s="257"/>
      <c r="CF57" s="257"/>
      <c r="CG57" s="257"/>
      <c r="CH57" s="257"/>
      <c r="CI57" s="257"/>
      <c r="CJ57" s="257"/>
      <c r="CK57" s="257"/>
      <c r="CL57" s="257"/>
      <c r="CM57" s="257"/>
      <c r="CN57" s="257"/>
      <c r="CO57" s="257"/>
      <c r="CP57" s="257"/>
      <c r="CQ57" s="257"/>
      <c r="CR57" s="257"/>
      <c r="CS57" s="257"/>
      <c r="CT57" s="257"/>
      <c r="CU57" s="257"/>
      <c r="CV57" s="257"/>
      <c r="CW57" s="257"/>
      <c r="CX57" s="257"/>
      <c r="CY57" s="257"/>
      <c r="CZ57" s="257"/>
      <c r="DA57" s="257"/>
      <c r="DB57" s="257"/>
      <c r="DC57" s="257"/>
      <c r="DD57" s="257"/>
      <c r="DE57" s="257"/>
      <c r="DF57" s="257"/>
      <c r="DG57" s="257"/>
      <c r="DH57" s="257"/>
      <c r="DI57" s="257"/>
      <c r="DJ57" s="257"/>
      <c r="DK57" s="257"/>
      <c r="DL57" s="257"/>
      <c r="DM57" s="257"/>
      <c r="DN57" s="257"/>
      <c r="DO57" s="257"/>
      <c r="DP57" s="257"/>
      <c r="DQ57" s="257"/>
      <c r="DR57" s="257"/>
      <c r="DS57" s="257"/>
      <c r="DT57" s="257"/>
      <c r="DU57" s="257"/>
      <c r="DV57" s="257"/>
      <c r="DW57" s="257"/>
      <c r="DX57" s="257"/>
      <c r="DY57" s="257"/>
      <c r="DZ57" s="257"/>
      <c r="EA57" s="257"/>
      <c r="EB57" s="257"/>
      <c r="EC57" s="257"/>
      <c r="ED57" s="257"/>
      <c r="EE57" s="257"/>
      <c r="EF57" s="257"/>
      <c r="EG57" s="257"/>
      <c r="EH57" s="257"/>
      <c r="EI57" s="257"/>
      <c r="EJ57" s="257"/>
      <c r="EK57" s="257"/>
      <c r="EL57" s="257"/>
      <c r="EM57" s="257"/>
      <c r="EN57" s="257"/>
      <c r="EO57" s="257"/>
      <c r="EP57" s="257"/>
      <c r="EQ57" s="257"/>
      <c r="ER57" s="257"/>
      <c r="ES57" s="257"/>
      <c r="ET57" s="257"/>
      <c r="EU57" s="257"/>
      <c r="EV57" s="257"/>
      <c r="EW57" s="257"/>
      <c r="EX57" s="257"/>
      <c r="EY57" s="257"/>
      <c r="EZ57" s="257"/>
      <c r="FA57" s="257"/>
      <c r="FB57" s="257"/>
      <c r="FC57" s="257"/>
      <c r="FD57" s="257"/>
      <c r="FE57" s="257"/>
      <c r="FF57" s="257"/>
      <c r="FG57" s="257"/>
      <c r="FH57" s="257"/>
      <c r="FI57" s="257"/>
      <c r="FJ57" s="257"/>
      <c r="FK57" s="257"/>
      <c r="FL57" s="257"/>
      <c r="FM57" s="257"/>
      <c r="FN57" s="257"/>
      <c r="FO57" s="257"/>
      <c r="FP57" s="257"/>
      <c r="FQ57" s="257"/>
      <c r="FR57" s="257"/>
      <c r="FS57" s="257"/>
      <c r="FT57" s="257"/>
      <c r="FU57" s="257"/>
      <c r="FV57" s="257"/>
      <c r="FW57" s="257"/>
      <c r="FX57" s="257"/>
      <c r="FY57" s="257"/>
      <c r="FZ57" s="257"/>
      <c r="GA57" s="257"/>
      <c r="GB57" s="257"/>
      <c r="GC57" s="257"/>
      <c r="GD57" s="257"/>
      <c r="GE57" s="257"/>
      <c r="GF57" s="257"/>
      <c r="GG57" s="257"/>
      <c r="GH57" s="257"/>
      <c r="GI57" s="257"/>
      <c r="GJ57" s="257"/>
      <c r="GK57" s="257"/>
      <c r="GL57" s="257"/>
      <c r="GM57" s="257"/>
      <c r="GN57" s="257"/>
      <c r="GO57" s="257"/>
      <c r="GP57" s="257"/>
      <c r="GQ57" s="257"/>
      <c r="GR57" s="257"/>
      <c r="GS57" s="257"/>
      <c r="GT57" s="257"/>
      <c r="GU57" s="257"/>
      <c r="GV57" s="257"/>
      <c r="GW57" s="257"/>
      <c r="GX57" s="257"/>
      <c r="GY57" s="257"/>
      <c r="GZ57" s="257"/>
      <c r="HA57" s="257"/>
      <c r="HB57" s="257"/>
      <c r="HC57" s="257"/>
      <c r="HD57" s="257"/>
      <c r="HE57" s="257"/>
      <c r="HF57" s="257"/>
      <c r="HG57" s="257"/>
      <c r="HH57" s="257"/>
      <c r="HI57" s="257"/>
      <c r="HJ57" s="257"/>
      <c r="HK57" s="257"/>
      <c r="HL57" s="257"/>
      <c r="HM57" s="257"/>
      <c r="HN57" s="257"/>
      <c r="HO57" s="257"/>
      <c r="HP57" s="257"/>
      <c r="HQ57" s="257"/>
      <c r="HR57" s="257"/>
      <c r="HS57" s="257"/>
      <c r="HT57" s="257"/>
      <c r="HU57" s="257"/>
      <c r="HV57" s="257"/>
      <c r="HW57" s="257"/>
      <c r="HX57" s="257"/>
      <c r="HY57" s="257"/>
      <c r="HZ57" s="257"/>
      <c r="IA57" s="257"/>
      <c r="IB57" s="257"/>
      <c r="IC57" s="257"/>
      <c r="ID57" s="257"/>
      <c r="IE57" s="257"/>
      <c r="IF57" s="257"/>
      <c r="IG57" s="257"/>
      <c r="IH57" s="257"/>
      <c r="II57" s="257"/>
      <c r="IJ57" s="257"/>
      <c r="IK57" s="257"/>
      <c r="IL57" s="257"/>
      <c r="IM57" s="257"/>
      <c r="IN57" s="257"/>
      <c r="IO57" s="257"/>
      <c r="IP57" s="257"/>
      <c r="IQ57" s="257"/>
      <c r="IR57" s="257"/>
      <c r="IS57" s="257"/>
      <c r="IT57" s="257"/>
      <c r="IU57" s="257"/>
      <c r="IV57" s="257"/>
    </row>
    <row r="58" spans="1:256" ht="15" x14ac:dyDescent="0.25">
      <c r="A58" s="200">
        <v>70</v>
      </c>
      <c r="B58" s="201">
        <f t="shared" si="49"/>
        <v>1.4319999999999999</v>
      </c>
      <c r="C58" s="202">
        <v>8.0000000000000002E-3</v>
      </c>
      <c r="D58" s="203"/>
      <c r="BE58" s="257"/>
      <c r="BF58" s="257"/>
      <c r="BG58" s="257"/>
      <c r="BH58" s="257"/>
      <c r="BI58" s="257"/>
      <c r="BJ58" s="257"/>
      <c r="BK58" s="257"/>
      <c r="BL58" s="257"/>
      <c r="BM58" s="257"/>
      <c r="BN58" s="257"/>
      <c r="BO58" s="257"/>
      <c r="BP58" s="257"/>
      <c r="BQ58" s="257"/>
      <c r="BR58" s="257"/>
      <c r="BS58" s="257"/>
      <c r="BT58" s="257"/>
      <c r="BU58" s="257"/>
      <c r="BV58" s="257"/>
      <c r="BW58" s="257"/>
      <c r="BX58" s="257"/>
      <c r="BY58" s="257"/>
      <c r="BZ58" s="257"/>
      <c r="CA58" s="257"/>
      <c r="CB58" s="257"/>
      <c r="CC58" s="257"/>
      <c r="CD58" s="257"/>
      <c r="CE58" s="257"/>
      <c r="CF58" s="257"/>
      <c r="CG58" s="257"/>
      <c r="CH58" s="257"/>
      <c r="CI58" s="257"/>
      <c r="CJ58" s="257"/>
      <c r="CK58" s="257"/>
      <c r="CL58" s="257"/>
      <c r="CM58" s="257"/>
      <c r="CN58" s="257"/>
      <c r="CO58" s="257"/>
      <c r="CP58" s="257"/>
      <c r="CQ58" s="257"/>
      <c r="CR58" s="257"/>
      <c r="CS58" s="257"/>
      <c r="CT58" s="257"/>
      <c r="CU58" s="257"/>
      <c r="CV58" s="257"/>
      <c r="CW58" s="257"/>
      <c r="CX58" s="257"/>
      <c r="CY58" s="257"/>
      <c r="CZ58" s="257"/>
      <c r="DA58" s="257"/>
      <c r="DB58" s="257"/>
      <c r="DC58" s="257"/>
      <c r="DD58" s="257"/>
      <c r="DE58" s="257"/>
      <c r="DF58" s="257"/>
      <c r="DG58" s="257"/>
      <c r="DH58" s="257"/>
      <c r="DI58" s="257"/>
      <c r="DJ58" s="257"/>
      <c r="DK58" s="257"/>
      <c r="DL58" s="257"/>
      <c r="DM58" s="257"/>
      <c r="DN58" s="257"/>
      <c r="DO58" s="257"/>
      <c r="DP58" s="257"/>
      <c r="DQ58" s="257"/>
      <c r="DR58" s="257"/>
      <c r="DS58" s="257"/>
      <c r="DT58" s="257"/>
      <c r="DU58" s="257"/>
      <c r="DV58" s="257"/>
      <c r="DW58" s="257"/>
      <c r="DX58" s="257"/>
      <c r="DY58" s="257"/>
      <c r="DZ58" s="257"/>
      <c r="EA58" s="257"/>
      <c r="EB58" s="257"/>
      <c r="EC58" s="257"/>
      <c r="ED58" s="257"/>
      <c r="EE58" s="257"/>
      <c r="EF58" s="257"/>
      <c r="EG58" s="257"/>
      <c r="EH58" s="257"/>
      <c r="EI58" s="257"/>
      <c r="EJ58" s="257"/>
      <c r="EK58" s="257"/>
      <c r="EL58" s="257"/>
      <c r="EM58" s="257"/>
      <c r="EN58" s="257"/>
      <c r="EO58" s="257"/>
      <c r="EP58" s="257"/>
      <c r="EQ58" s="257"/>
      <c r="ER58" s="257"/>
      <c r="ES58" s="257"/>
      <c r="ET58" s="257"/>
      <c r="EU58" s="257"/>
      <c r="EV58" s="257"/>
      <c r="EW58" s="257"/>
      <c r="EX58" s="257"/>
      <c r="EY58" s="257"/>
      <c r="EZ58" s="257"/>
      <c r="FA58" s="257"/>
      <c r="FB58" s="257"/>
      <c r="FC58" s="257"/>
      <c r="FD58" s="257"/>
      <c r="FE58" s="257"/>
      <c r="FF58" s="257"/>
      <c r="FG58" s="257"/>
      <c r="FH58" s="257"/>
      <c r="FI58" s="257"/>
      <c r="FJ58" s="257"/>
      <c r="FK58" s="257"/>
      <c r="FL58" s="257"/>
      <c r="FM58" s="257"/>
      <c r="FN58" s="257"/>
      <c r="FO58" s="257"/>
      <c r="FP58" s="257"/>
      <c r="FQ58" s="257"/>
      <c r="FR58" s="257"/>
      <c r="FS58" s="257"/>
      <c r="FT58" s="257"/>
      <c r="FU58" s="257"/>
      <c r="FV58" s="257"/>
      <c r="FW58" s="257"/>
      <c r="FX58" s="257"/>
      <c r="FY58" s="257"/>
      <c r="FZ58" s="257"/>
      <c r="GA58" s="257"/>
      <c r="GB58" s="257"/>
      <c r="GC58" s="257"/>
      <c r="GD58" s="257"/>
      <c r="GE58" s="257"/>
      <c r="GF58" s="257"/>
      <c r="GG58" s="257"/>
      <c r="GH58" s="257"/>
      <c r="GI58" s="257"/>
      <c r="GJ58" s="257"/>
      <c r="GK58" s="257"/>
      <c r="GL58" s="257"/>
      <c r="GM58" s="257"/>
      <c r="GN58" s="257"/>
      <c r="GO58" s="257"/>
      <c r="GP58" s="257"/>
      <c r="GQ58" s="257"/>
      <c r="GR58" s="257"/>
      <c r="GS58" s="257"/>
      <c r="GT58" s="257"/>
      <c r="GU58" s="257"/>
      <c r="GV58" s="257"/>
      <c r="GW58" s="257"/>
      <c r="GX58" s="257"/>
      <c r="GY58" s="257"/>
      <c r="GZ58" s="257"/>
      <c r="HA58" s="257"/>
      <c r="HB58" s="257"/>
      <c r="HC58" s="257"/>
      <c r="HD58" s="257"/>
      <c r="HE58" s="257"/>
      <c r="HF58" s="257"/>
      <c r="HG58" s="257"/>
      <c r="HH58" s="257"/>
      <c r="HI58" s="257"/>
      <c r="HJ58" s="257"/>
      <c r="HK58" s="257"/>
      <c r="HL58" s="257"/>
      <c r="HM58" s="257"/>
      <c r="HN58" s="257"/>
      <c r="HO58" s="257"/>
      <c r="HP58" s="257"/>
      <c r="HQ58" s="257"/>
      <c r="HR58" s="257"/>
      <c r="HS58" s="257"/>
      <c r="HT58" s="257"/>
      <c r="HU58" s="257"/>
      <c r="HV58" s="257"/>
      <c r="HW58" s="257"/>
      <c r="HX58" s="257"/>
      <c r="HY58" s="257"/>
      <c r="HZ58" s="257"/>
      <c r="IA58" s="257"/>
      <c r="IB58" s="257"/>
      <c r="IC58" s="257"/>
      <c r="ID58" s="257"/>
      <c r="IE58" s="257"/>
      <c r="IF58" s="257"/>
      <c r="IG58" s="257"/>
      <c r="IH58" s="257"/>
      <c r="II58" s="257"/>
      <c r="IJ58" s="257"/>
      <c r="IK58" s="257"/>
      <c r="IL58" s="257"/>
      <c r="IM58" s="257"/>
      <c r="IN58" s="257"/>
      <c r="IO58" s="257"/>
      <c r="IP58" s="257"/>
      <c r="IQ58" s="257"/>
      <c r="IR58" s="257"/>
      <c r="IS58" s="257"/>
      <c r="IT58" s="257"/>
      <c r="IU58" s="257"/>
      <c r="IV58" s="257"/>
    </row>
    <row r="59" spans="1:256" ht="15" x14ac:dyDescent="0.25">
      <c r="D59" s="203"/>
      <c r="BE59" s="257"/>
      <c r="BF59" s="257"/>
      <c r="BG59" s="257"/>
      <c r="BH59" s="257"/>
      <c r="BI59" s="257"/>
      <c r="BJ59" s="257"/>
      <c r="BK59" s="257"/>
      <c r="BL59" s="257"/>
      <c r="BM59" s="257"/>
      <c r="BN59" s="257"/>
      <c r="BO59" s="257"/>
      <c r="BP59" s="257"/>
      <c r="BQ59" s="257"/>
      <c r="BR59" s="257"/>
      <c r="BS59" s="257"/>
      <c r="BT59" s="257"/>
      <c r="BU59" s="257"/>
      <c r="BV59" s="257"/>
      <c r="BW59" s="257"/>
      <c r="BX59" s="257"/>
      <c r="BY59" s="257"/>
      <c r="BZ59" s="257"/>
      <c r="CA59" s="257"/>
      <c r="CB59" s="257"/>
      <c r="CC59" s="257"/>
      <c r="CD59" s="257"/>
      <c r="CE59" s="257"/>
      <c r="CF59" s="257"/>
      <c r="CG59" s="257"/>
      <c r="CH59" s="257"/>
      <c r="CI59" s="257"/>
      <c r="CJ59" s="257"/>
      <c r="CK59" s="257"/>
      <c r="CL59" s="257"/>
      <c r="CM59" s="257"/>
      <c r="CN59" s="257"/>
      <c r="CO59" s="257"/>
      <c r="CP59" s="257"/>
      <c r="CQ59" s="257"/>
      <c r="CR59" s="257"/>
      <c r="CS59" s="257"/>
      <c r="CT59" s="257"/>
      <c r="CU59" s="257"/>
      <c r="CV59" s="257"/>
      <c r="CW59" s="257"/>
      <c r="CX59" s="257"/>
      <c r="CY59" s="257"/>
      <c r="CZ59" s="257"/>
      <c r="DA59" s="257"/>
      <c r="DB59" s="257"/>
      <c r="DC59" s="257"/>
      <c r="DD59" s="257"/>
      <c r="DE59" s="257"/>
      <c r="DF59" s="257"/>
      <c r="DG59" s="257"/>
      <c r="DH59" s="257"/>
      <c r="DI59" s="257"/>
      <c r="DJ59" s="257"/>
      <c r="DK59" s="257"/>
      <c r="DL59" s="257"/>
      <c r="DM59" s="257"/>
      <c r="DN59" s="257"/>
      <c r="DO59" s="257"/>
      <c r="DP59" s="257"/>
      <c r="DQ59" s="257"/>
      <c r="DR59" s="257"/>
      <c r="DS59" s="257"/>
      <c r="DT59" s="257"/>
      <c r="DU59" s="257"/>
      <c r="DV59" s="257"/>
      <c r="DW59" s="257"/>
      <c r="DX59" s="257"/>
      <c r="DY59" s="257"/>
      <c r="DZ59" s="257"/>
      <c r="EA59" s="257"/>
      <c r="EB59" s="257"/>
      <c r="EC59" s="257"/>
      <c r="ED59" s="257"/>
      <c r="EE59" s="257"/>
      <c r="EF59" s="257"/>
      <c r="EG59" s="257"/>
      <c r="EH59" s="257"/>
      <c r="EI59" s="257"/>
      <c r="EJ59" s="257"/>
      <c r="EK59" s="257"/>
      <c r="EL59" s="257"/>
      <c r="EM59" s="257"/>
      <c r="EN59" s="257"/>
      <c r="EO59" s="257"/>
      <c r="EP59" s="257"/>
      <c r="EQ59" s="257"/>
      <c r="ER59" s="257"/>
      <c r="ES59" s="257"/>
      <c r="ET59" s="257"/>
      <c r="EU59" s="257"/>
      <c r="EV59" s="257"/>
      <c r="EW59" s="257"/>
      <c r="EX59" s="257"/>
      <c r="EY59" s="257"/>
      <c r="EZ59" s="257"/>
      <c r="FA59" s="257"/>
      <c r="FB59" s="257"/>
      <c r="FC59" s="257"/>
      <c r="FD59" s="257"/>
      <c r="FE59" s="257"/>
      <c r="FF59" s="257"/>
      <c r="FG59" s="257"/>
      <c r="FH59" s="257"/>
      <c r="FI59" s="257"/>
      <c r="FJ59" s="257"/>
      <c r="FK59" s="257"/>
      <c r="FL59" s="257"/>
      <c r="FM59" s="257"/>
      <c r="FN59" s="257"/>
      <c r="FO59" s="257"/>
      <c r="FP59" s="257"/>
      <c r="FQ59" s="257"/>
      <c r="FR59" s="257"/>
      <c r="FS59" s="257"/>
      <c r="FT59" s="257"/>
      <c r="FU59" s="257"/>
      <c r="FV59" s="257"/>
      <c r="FW59" s="257"/>
      <c r="FX59" s="257"/>
      <c r="FY59" s="257"/>
      <c r="FZ59" s="257"/>
      <c r="GA59" s="257"/>
      <c r="GB59" s="257"/>
      <c r="GC59" s="257"/>
      <c r="GD59" s="257"/>
      <c r="GE59" s="257"/>
      <c r="GF59" s="257"/>
      <c r="GG59" s="257"/>
      <c r="GH59" s="257"/>
      <c r="GI59" s="257"/>
      <c r="GJ59" s="257"/>
      <c r="GK59" s="257"/>
      <c r="GL59" s="257"/>
      <c r="GM59" s="257"/>
      <c r="GN59" s="257"/>
      <c r="GO59" s="257"/>
      <c r="GP59" s="257"/>
      <c r="GQ59" s="257"/>
      <c r="GR59" s="257"/>
      <c r="GS59" s="257"/>
      <c r="GT59" s="257"/>
      <c r="GU59" s="257"/>
      <c r="GV59" s="257"/>
      <c r="GW59" s="257"/>
      <c r="GX59" s="257"/>
      <c r="GY59" s="257"/>
      <c r="GZ59" s="257"/>
      <c r="HA59" s="257"/>
      <c r="HB59" s="257"/>
      <c r="HC59" s="257"/>
      <c r="HD59" s="257"/>
      <c r="HE59" s="257"/>
      <c r="HF59" s="257"/>
      <c r="HG59" s="257"/>
      <c r="HH59" s="257"/>
      <c r="HI59" s="257"/>
      <c r="HJ59" s="257"/>
      <c r="HK59" s="257"/>
      <c r="HL59" s="257"/>
      <c r="HM59" s="257"/>
      <c r="HN59" s="257"/>
      <c r="HO59" s="257"/>
      <c r="HP59" s="257"/>
      <c r="HQ59" s="257"/>
      <c r="HR59" s="257"/>
      <c r="HS59" s="257"/>
      <c r="HT59" s="257"/>
      <c r="HU59" s="257"/>
      <c r="HV59" s="257"/>
      <c r="HW59" s="257"/>
      <c r="HX59" s="257"/>
      <c r="HY59" s="257"/>
      <c r="HZ59" s="257"/>
      <c r="IA59" s="257"/>
      <c r="IB59" s="257"/>
      <c r="IC59" s="257"/>
      <c r="ID59" s="257"/>
      <c r="IE59" s="257"/>
      <c r="IF59" s="257"/>
      <c r="IG59" s="257"/>
      <c r="IH59" s="257"/>
      <c r="II59" s="257"/>
      <c r="IJ59" s="257"/>
      <c r="IK59" s="257"/>
      <c r="IL59" s="257"/>
      <c r="IM59" s="257"/>
      <c r="IN59" s="257"/>
      <c r="IO59" s="257"/>
      <c r="IP59" s="257"/>
      <c r="IQ59" s="257"/>
      <c r="IR59" s="257"/>
      <c r="IS59" s="257"/>
      <c r="IT59" s="257"/>
      <c r="IU59" s="257"/>
      <c r="IV59" s="257"/>
    </row>
    <row r="60" spans="1:256" x14ac:dyDescent="0.2">
      <c r="BE60" s="257"/>
      <c r="BF60" s="257"/>
      <c r="BG60" s="257"/>
      <c r="BH60" s="257"/>
      <c r="BI60" s="257"/>
      <c r="BJ60" s="257"/>
      <c r="BK60" s="257"/>
      <c r="BL60" s="257"/>
      <c r="BM60" s="257"/>
      <c r="BN60" s="257"/>
      <c r="BO60" s="257"/>
      <c r="BP60" s="257"/>
      <c r="BQ60" s="257"/>
      <c r="BR60" s="257"/>
      <c r="BS60" s="257"/>
      <c r="BT60" s="257"/>
      <c r="BU60" s="257"/>
      <c r="BV60" s="257"/>
      <c r="BW60" s="257"/>
      <c r="BX60" s="257"/>
      <c r="BY60" s="257"/>
      <c r="BZ60" s="257"/>
      <c r="CA60" s="257"/>
      <c r="CB60" s="257"/>
      <c r="CC60" s="257"/>
      <c r="CD60" s="257"/>
      <c r="CE60" s="257"/>
      <c r="CF60" s="257"/>
      <c r="CG60" s="257"/>
      <c r="CH60" s="257"/>
      <c r="CI60" s="257"/>
      <c r="CJ60" s="257"/>
      <c r="CK60" s="257"/>
      <c r="CL60" s="257"/>
      <c r="CM60" s="257"/>
      <c r="CN60" s="257"/>
      <c r="CO60" s="257"/>
      <c r="CP60" s="257"/>
      <c r="CQ60" s="257"/>
      <c r="CR60" s="257"/>
      <c r="CS60" s="257"/>
      <c r="CT60" s="257"/>
      <c r="CU60" s="257"/>
      <c r="CV60" s="257"/>
      <c r="CW60" s="257"/>
      <c r="CX60" s="257"/>
      <c r="CY60" s="257"/>
      <c r="CZ60" s="257"/>
      <c r="DA60" s="257"/>
      <c r="DB60" s="257"/>
      <c r="DC60" s="257"/>
      <c r="DD60" s="257"/>
      <c r="DE60" s="257"/>
      <c r="DF60" s="257"/>
      <c r="DG60" s="257"/>
      <c r="DH60" s="257"/>
      <c r="DI60" s="257"/>
      <c r="DJ60" s="257"/>
      <c r="DK60" s="257"/>
      <c r="DL60" s="257"/>
      <c r="DM60" s="257"/>
      <c r="DN60" s="257"/>
      <c r="DO60" s="257"/>
      <c r="DP60" s="257"/>
      <c r="DQ60" s="257"/>
      <c r="DR60" s="257"/>
      <c r="DS60" s="257"/>
      <c r="DT60" s="257"/>
      <c r="DU60" s="257"/>
      <c r="DV60" s="257"/>
      <c r="DW60" s="257"/>
      <c r="DX60" s="257"/>
      <c r="DY60" s="257"/>
      <c r="DZ60" s="257"/>
      <c r="EA60" s="257"/>
      <c r="EB60" s="257"/>
      <c r="EC60" s="257"/>
      <c r="ED60" s="257"/>
      <c r="EE60" s="257"/>
      <c r="EF60" s="257"/>
      <c r="EG60" s="257"/>
      <c r="EH60" s="257"/>
      <c r="EI60" s="257"/>
      <c r="EJ60" s="257"/>
      <c r="EK60" s="257"/>
      <c r="EL60" s="257"/>
      <c r="EM60" s="257"/>
      <c r="EN60" s="257"/>
      <c r="EO60" s="257"/>
      <c r="EP60" s="257"/>
      <c r="EQ60" s="257"/>
      <c r="ER60" s="257"/>
      <c r="ES60" s="257"/>
      <c r="ET60" s="257"/>
      <c r="EU60" s="257"/>
      <c r="EV60" s="257"/>
      <c r="EW60" s="257"/>
      <c r="EX60" s="257"/>
      <c r="EY60" s="257"/>
      <c r="EZ60" s="257"/>
      <c r="FA60" s="257"/>
      <c r="FB60" s="257"/>
      <c r="FC60" s="257"/>
      <c r="FD60" s="257"/>
      <c r="FE60" s="257"/>
      <c r="FF60" s="257"/>
      <c r="FG60" s="257"/>
      <c r="FH60" s="257"/>
      <c r="FI60" s="257"/>
      <c r="FJ60" s="257"/>
      <c r="FK60" s="257"/>
      <c r="FL60" s="257"/>
      <c r="FM60" s="257"/>
      <c r="FN60" s="257"/>
      <c r="FO60" s="257"/>
      <c r="FP60" s="257"/>
      <c r="FQ60" s="257"/>
      <c r="FR60" s="257"/>
      <c r="FS60" s="257"/>
      <c r="FT60" s="257"/>
      <c r="FU60" s="257"/>
      <c r="FV60" s="257"/>
      <c r="FW60" s="257"/>
      <c r="FX60" s="257"/>
      <c r="FY60" s="257"/>
      <c r="FZ60" s="257"/>
      <c r="GA60" s="257"/>
      <c r="GB60" s="257"/>
      <c r="GC60" s="257"/>
      <c r="GD60" s="257"/>
      <c r="GE60" s="257"/>
      <c r="GF60" s="257"/>
      <c r="GG60" s="257"/>
      <c r="GH60" s="257"/>
      <c r="GI60" s="257"/>
      <c r="GJ60" s="257"/>
      <c r="GK60" s="257"/>
      <c r="GL60" s="257"/>
      <c r="GM60" s="257"/>
      <c r="GN60" s="257"/>
      <c r="GO60" s="257"/>
      <c r="GP60" s="257"/>
      <c r="GQ60" s="257"/>
      <c r="GR60" s="257"/>
      <c r="GS60" s="257"/>
      <c r="GT60" s="257"/>
      <c r="GU60" s="257"/>
      <c r="GV60" s="257"/>
      <c r="GW60" s="257"/>
      <c r="GX60" s="257"/>
      <c r="GY60" s="257"/>
      <c r="GZ60" s="257"/>
      <c r="HA60" s="257"/>
      <c r="HB60" s="257"/>
      <c r="HC60" s="257"/>
      <c r="HD60" s="257"/>
      <c r="HE60" s="257"/>
      <c r="HF60" s="257"/>
      <c r="HG60" s="257"/>
      <c r="HH60" s="257"/>
      <c r="HI60" s="257"/>
      <c r="HJ60" s="257"/>
      <c r="HK60" s="257"/>
      <c r="HL60" s="257"/>
      <c r="HM60" s="257"/>
      <c r="HN60" s="257"/>
      <c r="HO60" s="257"/>
      <c r="HP60" s="257"/>
      <c r="HQ60" s="257"/>
      <c r="HR60" s="257"/>
      <c r="HS60" s="257"/>
      <c r="HT60" s="257"/>
      <c r="HU60" s="257"/>
      <c r="HV60" s="257"/>
      <c r="HW60" s="257"/>
      <c r="HX60" s="257"/>
      <c r="HY60" s="257"/>
      <c r="HZ60" s="257"/>
      <c r="IA60" s="257"/>
      <c r="IB60" s="257"/>
      <c r="IC60" s="257"/>
      <c r="ID60" s="257"/>
      <c r="IE60" s="257"/>
      <c r="IF60" s="257"/>
      <c r="IG60" s="257"/>
      <c r="IH60" s="257"/>
      <c r="II60" s="257"/>
      <c r="IJ60" s="257"/>
      <c r="IK60" s="257"/>
      <c r="IL60" s="257"/>
      <c r="IM60" s="257"/>
      <c r="IN60" s="257"/>
      <c r="IO60" s="257"/>
      <c r="IP60" s="257"/>
      <c r="IQ60" s="257"/>
      <c r="IR60" s="257"/>
      <c r="IS60" s="257"/>
      <c r="IT60" s="257"/>
      <c r="IU60" s="257"/>
      <c r="IV60" s="257"/>
    </row>
    <row r="61" spans="1:256" x14ac:dyDescent="0.2">
      <c r="A61" s="363" t="s">
        <v>100</v>
      </c>
      <c r="B61" s="363"/>
      <c r="C61" s="363"/>
      <c r="BE61" s="257"/>
      <c r="BF61" s="257"/>
      <c r="BG61" s="257"/>
      <c r="BH61" s="257"/>
      <c r="BI61" s="257"/>
      <c r="BJ61" s="257"/>
      <c r="BK61" s="257"/>
      <c r="BL61" s="257"/>
      <c r="BM61" s="257"/>
      <c r="BN61" s="257"/>
      <c r="BO61" s="257"/>
      <c r="BP61" s="257"/>
      <c r="BQ61" s="257"/>
      <c r="BR61" s="257"/>
      <c r="BS61" s="257"/>
      <c r="BT61" s="257"/>
      <c r="BU61" s="257"/>
      <c r="BV61" s="257"/>
      <c r="BW61" s="257"/>
      <c r="BX61" s="257"/>
      <c r="BY61" s="257"/>
      <c r="BZ61" s="257"/>
      <c r="CA61" s="257"/>
      <c r="CB61" s="257"/>
      <c r="CC61" s="257"/>
      <c r="CD61" s="257"/>
      <c r="CE61" s="257"/>
      <c r="CF61" s="257"/>
      <c r="CG61" s="257"/>
      <c r="CH61" s="257"/>
      <c r="CI61" s="257"/>
      <c r="CJ61" s="257"/>
      <c r="CK61" s="257"/>
      <c r="CL61" s="257"/>
      <c r="CM61" s="257"/>
      <c r="CN61" s="257"/>
      <c r="CO61" s="257"/>
      <c r="CP61" s="257"/>
      <c r="CQ61" s="257"/>
      <c r="CR61" s="257"/>
      <c r="CS61" s="257"/>
      <c r="CT61" s="257"/>
      <c r="CU61" s="257"/>
      <c r="CV61" s="257"/>
      <c r="CW61" s="257"/>
      <c r="CX61" s="257"/>
      <c r="CY61" s="257"/>
      <c r="CZ61" s="257"/>
      <c r="DA61" s="257"/>
      <c r="DB61" s="257"/>
      <c r="DC61" s="257"/>
      <c r="DD61" s="257"/>
      <c r="DE61" s="257"/>
      <c r="DF61" s="257"/>
      <c r="DG61" s="257"/>
      <c r="DH61" s="257"/>
      <c r="DI61" s="257"/>
      <c r="DJ61" s="257"/>
      <c r="DK61" s="257"/>
      <c r="DL61" s="257"/>
      <c r="DM61" s="257"/>
      <c r="DN61" s="257"/>
      <c r="DO61" s="257"/>
      <c r="DP61" s="257"/>
      <c r="DQ61" s="257"/>
      <c r="DR61" s="257"/>
      <c r="DS61" s="257"/>
      <c r="DT61" s="257"/>
      <c r="DU61" s="257"/>
      <c r="DV61" s="257"/>
      <c r="DW61" s="257"/>
      <c r="DX61" s="257"/>
      <c r="DY61" s="257"/>
      <c r="DZ61" s="257"/>
      <c r="EA61" s="257"/>
      <c r="EB61" s="257"/>
      <c r="EC61" s="257"/>
      <c r="ED61" s="257"/>
      <c r="EE61" s="257"/>
      <c r="EF61" s="257"/>
      <c r="EG61" s="257"/>
      <c r="EH61" s="257"/>
      <c r="EI61" s="257"/>
      <c r="EJ61" s="257"/>
      <c r="EK61" s="257"/>
      <c r="EL61" s="257"/>
      <c r="EM61" s="257"/>
      <c r="EN61" s="257"/>
      <c r="EO61" s="257"/>
      <c r="EP61" s="257"/>
      <c r="EQ61" s="257"/>
      <c r="ER61" s="257"/>
      <c r="ES61" s="257"/>
      <c r="ET61" s="257"/>
      <c r="EU61" s="257"/>
      <c r="EV61" s="257"/>
      <c r="EW61" s="257"/>
      <c r="EX61" s="257"/>
      <c r="EY61" s="257"/>
      <c r="EZ61" s="257"/>
      <c r="FA61" s="257"/>
      <c r="FB61" s="257"/>
      <c r="FC61" s="257"/>
      <c r="FD61" s="257"/>
      <c r="FE61" s="257"/>
      <c r="FF61" s="257"/>
      <c r="FG61" s="257"/>
      <c r="FH61" s="257"/>
      <c r="FI61" s="257"/>
      <c r="FJ61" s="257"/>
      <c r="FK61" s="257"/>
      <c r="FL61" s="257"/>
      <c r="FM61" s="257"/>
      <c r="FN61" s="257"/>
      <c r="FO61" s="257"/>
      <c r="FP61" s="257"/>
      <c r="FQ61" s="257"/>
      <c r="FR61" s="257"/>
      <c r="FS61" s="257"/>
      <c r="FT61" s="257"/>
      <c r="FU61" s="257"/>
      <c r="FV61" s="257"/>
      <c r="FW61" s="257"/>
      <c r="FX61" s="257"/>
      <c r="FY61" s="257"/>
      <c r="FZ61" s="257"/>
      <c r="GA61" s="257"/>
      <c r="GB61" s="257"/>
      <c r="GC61" s="257"/>
      <c r="GD61" s="257"/>
      <c r="GE61" s="257"/>
      <c r="GF61" s="257"/>
      <c r="GG61" s="257"/>
      <c r="GH61" s="257"/>
      <c r="GI61" s="257"/>
      <c r="GJ61" s="257"/>
      <c r="GK61" s="257"/>
      <c r="GL61" s="257"/>
      <c r="GM61" s="257"/>
      <c r="GN61" s="257"/>
      <c r="GO61" s="257"/>
      <c r="GP61" s="257"/>
      <c r="GQ61" s="257"/>
      <c r="GR61" s="257"/>
      <c r="GS61" s="257"/>
      <c r="GT61" s="257"/>
      <c r="GU61" s="257"/>
      <c r="GV61" s="257"/>
      <c r="GW61" s="257"/>
      <c r="GX61" s="257"/>
      <c r="GY61" s="257"/>
      <c r="GZ61" s="257"/>
      <c r="HA61" s="257"/>
      <c r="HB61" s="257"/>
      <c r="HC61" s="257"/>
      <c r="HD61" s="257"/>
      <c r="HE61" s="257"/>
      <c r="HF61" s="257"/>
      <c r="HG61" s="257"/>
      <c r="HH61" s="257"/>
      <c r="HI61" s="257"/>
      <c r="HJ61" s="257"/>
      <c r="HK61" s="257"/>
      <c r="HL61" s="257"/>
      <c r="HM61" s="257"/>
      <c r="HN61" s="257"/>
      <c r="HO61" s="257"/>
      <c r="HP61" s="257"/>
      <c r="HQ61" s="257"/>
      <c r="HR61" s="257"/>
      <c r="HS61" s="257"/>
      <c r="HT61" s="257"/>
      <c r="HU61" s="257"/>
      <c r="HV61" s="257"/>
      <c r="HW61" s="257"/>
      <c r="HX61" s="257"/>
      <c r="HY61" s="257"/>
      <c r="HZ61" s="257"/>
      <c r="IA61" s="257"/>
      <c r="IB61" s="257"/>
      <c r="IC61" s="257"/>
      <c r="ID61" s="257"/>
      <c r="IE61" s="257"/>
      <c r="IF61" s="257"/>
      <c r="IG61" s="257"/>
      <c r="IH61" s="257"/>
      <c r="II61" s="257"/>
      <c r="IJ61" s="257"/>
      <c r="IK61" s="257"/>
      <c r="IL61" s="257"/>
      <c r="IM61" s="257"/>
      <c r="IN61" s="257"/>
      <c r="IO61" s="257"/>
      <c r="IP61" s="257"/>
      <c r="IQ61" s="257"/>
      <c r="IR61" s="257"/>
      <c r="IS61" s="257"/>
      <c r="IT61" s="257"/>
      <c r="IU61" s="257"/>
      <c r="IV61" s="257"/>
    </row>
    <row r="62" spans="1:256" x14ac:dyDescent="0.2">
      <c r="A62" s="284" t="s">
        <v>86</v>
      </c>
      <c r="D62" s="283"/>
      <c r="BE62" s="257"/>
      <c r="BF62" s="257"/>
      <c r="BG62" s="257"/>
      <c r="BH62" s="257"/>
      <c r="BI62" s="257"/>
      <c r="BJ62" s="257"/>
      <c r="BK62" s="257"/>
      <c r="BL62" s="257"/>
      <c r="BM62" s="257"/>
      <c r="BN62" s="257"/>
      <c r="BO62" s="257"/>
      <c r="BP62" s="257"/>
      <c r="BQ62" s="257"/>
      <c r="BR62" s="257"/>
      <c r="BS62" s="257"/>
      <c r="BT62" s="257"/>
      <c r="BU62" s="257"/>
      <c r="BV62" s="257"/>
      <c r="BW62" s="257"/>
      <c r="BX62" s="257"/>
      <c r="BY62" s="257"/>
      <c r="BZ62" s="257"/>
      <c r="CA62" s="257"/>
      <c r="CB62" s="257"/>
      <c r="CC62" s="257"/>
      <c r="CD62" s="257"/>
      <c r="CE62" s="257"/>
      <c r="CF62" s="257"/>
      <c r="CG62" s="257"/>
      <c r="CH62" s="257"/>
      <c r="CI62" s="257"/>
      <c r="CJ62" s="257"/>
      <c r="CK62" s="257"/>
      <c r="CL62" s="257"/>
      <c r="CM62" s="257"/>
      <c r="CN62" s="257"/>
      <c r="CO62" s="257"/>
      <c r="CP62" s="257"/>
      <c r="CQ62" s="257"/>
      <c r="CR62" s="257"/>
      <c r="CS62" s="257"/>
      <c r="CT62" s="257"/>
      <c r="CU62" s="257"/>
      <c r="CV62" s="257"/>
      <c r="CW62" s="257"/>
      <c r="CX62" s="257"/>
      <c r="CY62" s="257"/>
      <c r="CZ62" s="257"/>
      <c r="DA62" s="257"/>
      <c r="DB62" s="257"/>
      <c r="DC62" s="257"/>
      <c r="DD62" s="257"/>
      <c r="DE62" s="257"/>
      <c r="DF62" s="257"/>
      <c r="DG62" s="257"/>
      <c r="DH62" s="257"/>
      <c r="DI62" s="257"/>
      <c r="DJ62" s="257"/>
      <c r="DK62" s="257"/>
      <c r="DL62" s="257"/>
      <c r="DM62" s="257"/>
      <c r="DN62" s="257"/>
      <c r="DO62" s="257"/>
      <c r="DP62" s="257"/>
      <c r="DQ62" s="257"/>
      <c r="DR62" s="257"/>
      <c r="DS62" s="257"/>
      <c r="DT62" s="257"/>
      <c r="DU62" s="257"/>
      <c r="DV62" s="257"/>
      <c r="DW62" s="257"/>
      <c r="DX62" s="257"/>
      <c r="DY62" s="257"/>
      <c r="DZ62" s="257"/>
      <c r="EA62" s="257"/>
      <c r="EB62" s="257"/>
      <c r="EC62" s="257"/>
      <c r="ED62" s="257"/>
      <c r="EE62" s="257"/>
      <c r="EF62" s="257"/>
      <c r="EG62" s="257"/>
      <c r="EH62" s="257"/>
      <c r="EI62" s="257"/>
      <c r="EJ62" s="257"/>
      <c r="EK62" s="257"/>
      <c r="EL62" s="257"/>
      <c r="EM62" s="257"/>
      <c r="EN62" s="257"/>
      <c r="EO62" s="257"/>
      <c r="EP62" s="257"/>
      <c r="EQ62" s="257"/>
      <c r="ER62" s="257"/>
      <c r="ES62" s="257"/>
      <c r="ET62" s="257"/>
      <c r="EU62" s="257"/>
      <c r="EV62" s="257"/>
      <c r="EW62" s="257"/>
      <c r="EX62" s="257"/>
      <c r="EY62" s="257"/>
      <c r="EZ62" s="257"/>
      <c r="FA62" s="257"/>
      <c r="FB62" s="257"/>
      <c r="FC62" s="257"/>
      <c r="FD62" s="257"/>
      <c r="FE62" s="257"/>
      <c r="FF62" s="257"/>
      <c r="FG62" s="257"/>
      <c r="FH62" s="257"/>
      <c r="FI62" s="257"/>
      <c r="FJ62" s="257"/>
      <c r="FK62" s="257"/>
      <c r="FL62" s="257"/>
      <c r="FM62" s="257"/>
      <c r="FN62" s="257"/>
      <c r="FO62" s="257"/>
      <c r="FP62" s="257"/>
      <c r="FQ62" s="257"/>
      <c r="FR62" s="257"/>
      <c r="FS62" s="257"/>
      <c r="FT62" s="257"/>
      <c r="FU62" s="257"/>
      <c r="FV62" s="257"/>
      <c r="FW62" s="257"/>
      <c r="FX62" s="257"/>
      <c r="FY62" s="257"/>
      <c r="FZ62" s="257"/>
      <c r="GA62" s="257"/>
      <c r="GB62" s="257"/>
      <c r="GC62" s="257"/>
      <c r="GD62" s="257"/>
      <c r="GE62" s="257"/>
      <c r="GF62" s="257"/>
      <c r="GG62" s="257"/>
      <c r="GH62" s="257"/>
      <c r="GI62" s="257"/>
      <c r="GJ62" s="257"/>
      <c r="GK62" s="257"/>
      <c r="GL62" s="257"/>
      <c r="GM62" s="257"/>
      <c r="GN62" s="257"/>
      <c r="GO62" s="257"/>
      <c r="GP62" s="257"/>
      <c r="GQ62" s="257"/>
      <c r="GR62" s="257"/>
      <c r="GS62" s="257"/>
      <c r="GT62" s="257"/>
      <c r="GU62" s="257"/>
      <c r="GV62" s="257"/>
      <c r="GW62" s="257"/>
      <c r="GX62" s="257"/>
      <c r="GY62" s="257"/>
      <c r="GZ62" s="257"/>
      <c r="HA62" s="257"/>
      <c r="HB62" s="257"/>
      <c r="HC62" s="257"/>
      <c r="HD62" s="257"/>
      <c r="HE62" s="257"/>
      <c r="HF62" s="257"/>
      <c r="HG62" s="257"/>
      <c r="HH62" s="257"/>
      <c r="HI62" s="257"/>
      <c r="HJ62" s="257"/>
      <c r="HK62" s="257"/>
      <c r="HL62" s="257"/>
      <c r="HM62" s="257"/>
      <c r="HN62" s="257"/>
      <c r="HO62" s="257"/>
      <c r="HP62" s="257"/>
      <c r="HQ62" s="257"/>
      <c r="HR62" s="257"/>
      <c r="HS62" s="257"/>
      <c r="HT62" s="257"/>
      <c r="HU62" s="257"/>
      <c r="HV62" s="257"/>
      <c r="HW62" s="257"/>
      <c r="HX62" s="257"/>
      <c r="HY62" s="257"/>
      <c r="HZ62" s="257"/>
      <c r="IA62" s="257"/>
      <c r="IB62" s="257"/>
      <c r="IC62" s="257"/>
      <c r="ID62" s="257"/>
      <c r="IE62" s="257"/>
      <c r="IF62" s="257"/>
      <c r="IG62" s="257"/>
      <c r="IH62" s="257"/>
      <c r="II62" s="257"/>
      <c r="IJ62" s="257"/>
      <c r="IK62" s="257"/>
      <c r="IL62" s="257"/>
      <c r="IM62" s="257"/>
      <c r="IN62" s="257"/>
      <c r="IO62" s="257"/>
      <c r="IP62" s="257"/>
      <c r="IQ62" s="257"/>
      <c r="IR62" s="257"/>
      <c r="IS62" s="257"/>
      <c r="IT62" s="257"/>
      <c r="IU62" s="257"/>
      <c r="IV62" s="257"/>
    </row>
    <row r="63" spans="1:256" x14ac:dyDescent="0.2">
      <c r="A63" s="186" t="s">
        <v>94</v>
      </c>
      <c r="B63" s="285"/>
      <c r="BE63" s="257"/>
      <c r="BF63" s="257"/>
      <c r="BG63" s="257"/>
      <c r="BH63" s="257"/>
      <c r="BI63" s="257"/>
      <c r="BJ63" s="257"/>
      <c r="BK63" s="257"/>
      <c r="BL63" s="257"/>
      <c r="BM63" s="257"/>
      <c r="BN63" s="257"/>
      <c r="BO63" s="257"/>
      <c r="BP63" s="257"/>
      <c r="BQ63" s="257"/>
      <c r="BR63" s="257"/>
      <c r="BS63" s="257"/>
      <c r="BT63" s="257"/>
      <c r="BU63" s="257"/>
      <c r="BV63" s="257"/>
      <c r="BW63" s="257"/>
      <c r="BX63" s="257"/>
      <c r="BY63" s="257"/>
      <c r="BZ63" s="257"/>
      <c r="CA63" s="257"/>
      <c r="CB63" s="257"/>
      <c r="CC63" s="257"/>
      <c r="CD63" s="257"/>
      <c r="CE63" s="257"/>
      <c r="CF63" s="257"/>
      <c r="CG63" s="257"/>
      <c r="CH63" s="257"/>
      <c r="CI63" s="257"/>
      <c r="CJ63" s="257"/>
      <c r="CK63" s="257"/>
      <c r="CL63" s="257"/>
      <c r="CM63" s="257"/>
      <c r="CN63" s="257"/>
      <c r="CO63" s="257"/>
      <c r="CP63" s="257"/>
      <c r="CQ63" s="257"/>
      <c r="CR63" s="257"/>
      <c r="CS63" s="257"/>
      <c r="CT63" s="257"/>
      <c r="CU63" s="257"/>
      <c r="CV63" s="257"/>
      <c r="CW63" s="257"/>
      <c r="CX63" s="257"/>
      <c r="CY63" s="257"/>
      <c r="CZ63" s="257"/>
      <c r="DA63" s="257"/>
      <c r="DB63" s="257"/>
      <c r="DC63" s="257"/>
      <c r="DD63" s="257"/>
      <c r="DE63" s="257"/>
      <c r="DF63" s="257"/>
      <c r="DG63" s="257"/>
      <c r="DH63" s="257"/>
      <c r="DI63" s="257"/>
      <c r="DJ63" s="257"/>
      <c r="DK63" s="257"/>
      <c r="DL63" s="257"/>
      <c r="DM63" s="257"/>
      <c r="DN63" s="257"/>
      <c r="DO63" s="257"/>
      <c r="DP63" s="257"/>
      <c r="DQ63" s="257"/>
      <c r="DR63" s="257"/>
      <c r="DS63" s="257"/>
      <c r="DT63" s="257"/>
      <c r="DU63" s="257"/>
      <c r="DV63" s="257"/>
      <c r="DW63" s="257"/>
      <c r="DX63" s="257"/>
      <c r="DY63" s="257"/>
      <c r="DZ63" s="257"/>
      <c r="EA63" s="257"/>
      <c r="EB63" s="257"/>
      <c r="EC63" s="257"/>
      <c r="ED63" s="257"/>
      <c r="EE63" s="257"/>
      <c r="EF63" s="257"/>
      <c r="EG63" s="257"/>
      <c r="EH63" s="257"/>
      <c r="EI63" s="257"/>
      <c r="EJ63" s="257"/>
      <c r="EK63" s="257"/>
      <c r="EL63" s="257"/>
      <c r="EM63" s="257"/>
      <c r="EN63" s="257"/>
      <c r="EO63" s="257"/>
      <c r="EP63" s="257"/>
      <c r="EQ63" s="257"/>
      <c r="ER63" s="257"/>
      <c r="ES63" s="257"/>
      <c r="ET63" s="257"/>
      <c r="EU63" s="257"/>
      <c r="EV63" s="257"/>
      <c r="EW63" s="257"/>
      <c r="EX63" s="257"/>
      <c r="EY63" s="257"/>
      <c r="EZ63" s="257"/>
      <c r="FA63" s="257"/>
      <c r="FB63" s="257"/>
      <c r="FC63" s="257"/>
      <c r="FD63" s="257"/>
      <c r="FE63" s="257"/>
      <c r="FF63" s="257"/>
      <c r="FG63" s="257"/>
      <c r="FH63" s="257"/>
      <c r="FI63" s="257"/>
      <c r="FJ63" s="257"/>
      <c r="FK63" s="257"/>
      <c r="FL63" s="257"/>
      <c r="FM63" s="257"/>
      <c r="FN63" s="257"/>
      <c r="FO63" s="257"/>
      <c r="FP63" s="257"/>
      <c r="FQ63" s="257"/>
      <c r="FR63" s="257"/>
      <c r="FS63" s="257"/>
      <c r="FT63" s="257"/>
      <c r="FU63" s="257"/>
      <c r="FV63" s="257"/>
      <c r="FW63" s="257"/>
      <c r="FX63" s="257"/>
      <c r="FY63" s="257"/>
      <c r="FZ63" s="257"/>
      <c r="GA63" s="257"/>
      <c r="GB63" s="257"/>
      <c r="GC63" s="257"/>
      <c r="GD63" s="257"/>
      <c r="GE63" s="257"/>
      <c r="GF63" s="257"/>
      <c r="GG63" s="257"/>
      <c r="GH63" s="257"/>
      <c r="GI63" s="257"/>
      <c r="GJ63" s="257"/>
      <c r="GK63" s="257"/>
      <c r="GL63" s="257"/>
      <c r="GM63" s="257"/>
      <c r="GN63" s="257"/>
      <c r="GO63" s="257"/>
      <c r="GP63" s="257"/>
      <c r="GQ63" s="257"/>
      <c r="GR63" s="257"/>
      <c r="GS63" s="257"/>
      <c r="GT63" s="257"/>
      <c r="GU63" s="257"/>
      <c r="GV63" s="257"/>
      <c r="GW63" s="257"/>
      <c r="GX63" s="257"/>
      <c r="GY63" s="257"/>
      <c r="GZ63" s="257"/>
      <c r="HA63" s="257"/>
      <c r="HB63" s="257"/>
      <c r="HC63" s="257"/>
      <c r="HD63" s="257"/>
      <c r="HE63" s="257"/>
      <c r="HF63" s="257"/>
      <c r="HG63" s="257"/>
      <c r="HH63" s="257"/>
      <c r="HI63" s="257"/>
      <c r="HJ63" s="257"/>
      <c r="HK63" s="257"/>
      <c r="HL63" s="257"/>
      <c r="HM63" s="257"/>
      <c r="HN63" s="257"/>
      <c r="HO63" s="257"/>
      <c r="HP63" s="257"/>
      <c r="HQ63" s="257"/>
      <c r="HR63" s="257"/>
      <c r="HS63" s="257"/>
      <c r="HT63" s="257"/>
      <c r="HU63" s="257"/>
      <c r="HV63" s="257"/>
      <c r="HW63" s="257"/>
      <c r="HX63" s="257"/>
      <c r="HY63" s="257"/>
      <c r="HZ63" s="257"/>
      <c r="IA63" s="257"/>
      <c r="IB63" s="257"/>
      <c r="IC63" s="257"/>
      <c r="ID63" s="257"/>
      <c r="IE63" s="257"/>
      <c r="IF63" s="257"/>
      <c r="IG63" s="257"/>
      <c r="IH63" s="257"/>
      <c r="II63" s="257"/>
      <c r="IJ63" s="257"/>
      <c r="IK63" s="257"/>
      <c r="IL63" s="257"/>
      <c r="IM63" s="257"/>
      <c r="IN63" s="257"/>
      <c r="IO63" s="257"/>
      <c r="IP63" s="257"/>
      <c r="IQ63" s="257"/>
      <c r="IR63" s="257"/>
      <c r="IS63" s="257"/>
      <c r="IT63" s="257"/>
      <c r="IU63" s="257"/>
      <c r="IV63" s="257"/>
    </row>
    <row r="64" spans="1:256" x14ac:dyDescent="0.2">
      <c r="A64" s="286">
        <v>1.204</v>
      </c>
      <c r="BE64" s="257"/>
      <c r="BF64" s="257"/>
      <c r="BG64" s="257"/>
      <c r="BH64" s="257"/>
      <c r="BI64" s="257"/>
      <c r="BJ64" s="257"/>
      <c r="BK64" s="257"/>
      <c r="BL64" s="257"/>
      <c r="BM64" s="257"/>
      <c r="BN64" s="257"/>
      <c r="BO64" s="257"/>
      <c r="BP64" s="257"/>
      <c r="BQ64" s="257"/>
      <c r="BR64" s="257"/>
      <c r="BS64" s="257"/>
      <c r="BT64" s="257"/>
      <c r="BU64" s="257"/>
      <c r="BV64" s="257"/>
      <c r="BW64" s="257"/>
      <c r="BX64" s="257"/>
      <c r="BY64" s="257"/>
      <c r="BZ64" s="257"/>
      <c r="CA64" s="257"/>
      <c r="CB64" s="257"/>
      <c r="CC64" s="257"/>
      <c r="CD64" s="257"/>
      <c r="CE64" s="257"/>
      <c r="CF64" s="257"/>
      <c r="CG64" s="257"/>
      <c r="CH64" s="257"/>
      <c r="CI64" s="257"/>
      <c r="CJ64" s="257"/>
      <c r="CK64" s="257"/>
      <c r="CL64" s="257"/>
      <c r="CM64" s="257"/>
      <c r="CN64" s="257"/>
      <c r="CO64" s="257"/>
      <c r="CP64" s="257"/>
      <c r="CQ64" s="257"/>
      <c r="CR64" s="257"/>
      <c r="CS64" s="257"/>
      <c r="CT64" s="257"/>
      <c r="CU64" s="257"/>
      <c r="CV64" s="257"/>
      <c r="CW64" s="257"/>
      <c r="CX64" s="257"/>
      <c r="CY64" s="257"/>
      <c r="CZ64" s="257"/>
      <c r="DA64" s="257"/>
      <c r="DB64" s="257"/>
      <c r="DC64" s="257"/>
      <c r="DD64" s="257"/>
      <c r="DE64" s="257"/>
      <c r="DF64" s="257"/>
      <c r="DG64" s="257"/>
      <c r="DH64" s="257"/>
      <c r="DI64" s="257"/>
      <c r="DJ64" s="257"/>
      <c r="DK64" s="257"/>
      <c r="DL64" s="257"/>
      <c r="DM64" s="257"/>
      <c r="DN64" s="257"/>
      <c r="DO64" s="257"/>
      <c r="DP64" s="257"/>
      <c r="DQ64" s="257"/>
      <c r="DR64" s="257"/>
      <c r="DS64" s="257"/>
      <c r="DT64" s="257"/>
      <c r="DU64" s="257"/>
      <c r="DV64" s="257"/>
      <c r="DW64" s="257"/>
      <c r="DX64" s="257"/>
      <c r="DY64" s="257"/>
      <c r="DZ64" s="257"/>
      <c r="EA64" s="257"/>
      <c r="EB64" s="257"/>
      <c r="EC64" s="257"/>
      <c r="ED64" s="257"/>
      <c r="EE64" s="257"/>
      <c r="EF64" s="257"/>
      <c r="EG64" s="257"/>
      <c r="EH64" s="257"/>
      <c r="EI64" s="257"/>
      <c r="EJ64" s="257"/>
      <c r="EK64" s="257"/>
      <c r="EL64" s="257"/>
      <c r="EM64" s="257"/>
      <c r="EN64" s="257"/>
      <c r="EO64" s="257"/>
      <c r="EP64" s="257"/>
      <c r="EQ64" s="257"/>
      <c r="ER64" s="257"/>
      <c r="ES64" s="257"/>
      <c r="ET64" s="257"/>
      <c r="EU64" s="257"/>
      <c r="EV64" s="257"/>
      <c r="EW64" s="257"/>
      <c r="EX64" s="257"/>
      <c r="EY64" s="257"/>
      <c r="EZ64" s="257"/>
      <c r="FA64" s="257"/>
      <c r="FB64" s="257"/>
      <c r="FC64" s="257"/>
      <c r="FD64" s="257"/>
      <c r="FE64" s="257"/>
      <c r="FF64" s="257"/>
      <c r="FG64" s="257"/>
      <c r="FH64" s="257"/>
      <c r="FI64" s="257"/>
      <c r="FJ64" s="257"/>
      <c r="FK64" s="257"/>
      <c r="FL64" s="257"/>
      <c r="FM64" s="257"/>
      <c r="FN64" s="257"/>
      <c r="FO64" s="257"/>
      <c r="FP64" s="257"/>
      <c r="FQ64" s="257"/>
      <c r="FR64" s="257"/>
      <c r="FS64" s="257"/>
      <c r="FT64" s="257"/>
      <c r="FU64" s="257"/>
      <c r="FV64" s="257"/>
      <c r="FW64" s="257"/>
      <c r="FX64" s="257"/>
      <c r="FY64" s="257"/>
      <c r="FZ64" s="257"/>
      <c r="GA64" s="257"/>
      <c r="GB64" s="257"/>
      <c r="GC64" s="257"/>
      <c r="GD64" s="257"/>
      <c r="GE64" s="257"/>
      <c r="GF64" s="257"/>
      <c r="GG64" s="257"/>
      <c r="GH64" s="257"/>
      <c r="GI64" s="257"/>
      <c r="GJ64" s="257"/>
      <c r="GK64" s="257"/>
      <c r="GL64" s="257"/>
      <c r="GM64" s="257"/>
      <c r="GN64" s="257"/>
      <c r="GO64" s="257"/>
      <c r="GP64" s="257"/>
      <c r="GQ64" s="257"/>
      <c r="GR64" s="257"/>
      <c r="GS64" s="257"/>
      <c r="GT64" s="257"/>
      <c r="GU64" s="257"/>
      <c r="GV64" s="257"/>
      <c r="GW64" s="257"/>
      <c r="GX64" s="257"/>
      <c r="GY64" s="257"/>
      <c r="GZ64" s="257"/>
      <c r="HA64" s="257"/>
      <c r="HB64" s="257"/>
      <c r="HC64" s="257"/>
      <c r="HD64" s="257"/>
      <c r="HE64" s="257"/>
      <c r="HF64" s="257"/>
      <c r="HG64" s="257"/>
      <c r="HH64" s="257"/>
      <c r="HI64" s="257"/>
      <c r="HJ64" s="257"/>
      <c r="HK64" s="257"/>
      <c r="HL64" s="257"/>
      <c r="HM64" s="257"/>
      <c r="HN64" s="257"/>
      <c r="HO64" s="257"/>
      <c r="HP64" s="257"/>
      <c r="HQ64" s="257"/>
      <c r="HR64" s="257"/>
      <c r="HS64" s="257"/>
      <c r="HT64" s="257"/>
      <c r="HU64" s="257"/>
      <c r="HV64" s="257"/>
      <c r="HW64" s="257"/>
      <c r="HX64" s="257"/>
      <c r="HY64" s="257"/>
      <c r="HZ64" s="257"/>
      <c r="IA64" s="257"/>
      <c r="IB64" s="257"/>
      <c r="IC64" s="257"/>
      <c r="ID64" s="257"/>
      <c r="IE64" s="257"/>
      <c r="IF64" s="257"/>
      <c r="IG64" s="257"/>
      <c r="IH64" s="257"/>
      <c r="II64" s="257"/>
      <c r="IJ64" s="257"/>
      <c r="IK64" s="257"/>
      <c r="IL64" s="257"/>
      <c r="IM64" s="257"/>
      <c r="IN64" s="257"/>
      <c r="IO64" s="257"/>
      <c r="IP64" s="257"/>
      <c r="IQ64" s="257"/>
      <c r="IR64" s="257"/>
      <c r="IS64" s="257"/>
      <c r="IT64" s="257"/>
      <c r="IU64" s="257"/>
      <c r="IV64" s="257"/>
    </row>
    <row r="65" spans="57:256" x14ac:dyDescent="0.2">
      <c r="BE65" s="257"/>
      <c r="BF65" s="257"/>
      <c r="BG65" s="257"/>
      <c r="BH65" s="257"/>
      <c r="BI65" s="257"/>
      <c r="BJ65" s="257"/>
      <c r="BK65" s="257"/>
      <c r="BL65" s="257"/>
      <c r="BM65" s="257"/>
      <c r="BN65" s="257"/>
      <c r="BO65" s="257"/>
      <c r="BP65" s="257"/>
      <c r="BQ65" s="257"/>
      <c r="BR65" s="257"/>
      <c r="BS65" s="257"/>
      <c r="BT65" s="257"/>
      <c r="BU65" s="257"/>
      <c r="BV65" s="257"/>
      <c r="BW65" s="257"/>
      <c r="BX65" s="257"/>
      <c r="BY65" s="257"/>
      <c r="BZ65" s="257"/>
      <c r="CA65" s="257"/>
      <c r="CB65" s="257"/>
      <c r="CC65" s="257"/>
      <c r="CD65" s="257"/>
      <c r="CE65" s="257"/>
      <c r="CF65" s="257"/>
      <c r="CG65" s="257"/>
      <c r="CH65" s="257"/>
      <c r="CI65" s="257"/>
      <c r="CJ65" s="257"/>
      <c r="CK65" s="257"/>
      <c r="CL65" s="257"/>
      <c r="CM65" s="257"/>
      <c r="CN65" s="257"/>
      <c r="CO65" s="257"/>
      <c r="CP65" s="257"/>
      <c r="CQ65" s="257"/>
      <c r="CR65" s="257"/>
      <c r="CS65" s="257"/>
      <c r="CT65" s="257"/>
      <c r="CU65" s="257"/>
      <c r="CV65" s="257"/>
      <c r="CW65" s="257"/>
      <c r="CX65" s="257"/>
      <c r="CY65" s="257"/>
      <c r="CZ65" s="257"/>
      <c r="DA65" s="257"/>
      <c r="DB65" s="257"/>
      <c r="DC65" s="257"/>
      <c r="DD65" s="257"/>
      <c r="DE65" s="257"/>
      <c r="DF65" s="257"/>
      <c r="DG65" s="257"/>
      <c r="DH65" s="257"/>
      <c r="DI65" s="257"/>
      <c r="DJ65" s="257"/>
      <c r="DK65" s="257"/>
      <c r="DL65" s="257"/>
      <c r="DM65" s="257"/>
      <c r="DN65" s="257"/>
      <c r="DO65" s="257"/>
      <c r="DP65" s="257"/>
      <c r="DQ65" s="257"/>
      <c r="DR65" s="257"/>
      <c r="DS65" s="257"/>
      <c r="DT65" s="257"/>
      <c r="DU65" s="257"/>
      <c r="DV65" s="257"/>
      <c r="DW65" s="257"/>
      <c r="DX65" s="257"/>
      <c r="DY65" s="257"/>
      <c r="DZ65" s="257"/>
      <c r="EA65" s="257"/>
      <c r="EB65" s="257"/>
      <c r="EC65" s="257"/>
      <c r="ED65" s="257"/>
      <c r="EE65" s="257"/>
      <c r="EF65" s="257"/>
      <c r="EG65" s="257"/>
      <c r="EH65" s="257"/>
      <c r="EI65" s="257"/>
      <c r="EJ65" s="257"/>
      <c r="EK65" s="257"/>
      <c r="EL65" s="257"/>
      <c r="EM65" s="257"/>
      <c r="EN65" s="257"/>
      <c r="EO65" s="257"/>
      <c r="EP65" s="257"/>
      <c r="EQ65" s="257"/>
      <c r="ER65" s="257"/>
      <c r="ES65" s="257"/>
      <c r="ET65" s="257"/>
      <c r="EU65" s="257"/>
      <c r="EV65" s="257"/>
      <c r="EW65" s="257"/>
      <c r="EX65" s="257"/>
      <c r="EY65" s="257"/>
      <c r="EZ65" s="257"/>
      <c r="FA65" s="257"/>
      <c r="FB65" s="257"/>
      <c r="FC65" s="257"/>
      <c r="FD65" s="257"/>
      <c r="FE65" s="257"/>
      <c r="FF65" s="257"/>
      <c r="FG65" s="257"/>
      <c r="FH65" s="257"/>
      <c r="FI65" s="257"/>
      <c r="FJ65" s="257"/>
      <c r="FK65" s="257"/>
      <c r="FL65" s="257"/>
      <c r="FM65" s="257"/>
      <c r="FN65" s="257"/>
      <c r="FO65" s="257"/>
      <c r="FP65" s="257"/>
      <c r="FQ65" s="257"/>
      <c r="FR65" s="257"/>
      <c r="FS65" s="257"/>
      <c r="FT65" s="257"/>
      <c r="FU65" s="257"/>
      <c r="FV65" s="257"/>
      <c r="FW65" s="257"/>
      <c r="FX65" s="257"/>
      <c r="FY65" s="257"/>
      <c r="FZ65" s="257"/>
      <c r="GA65" s="257"/>
      <c r="GB65" s="257"/>
      <c r="GC65" s="257"/>
      <c r="GD65" s="257"/>
      <c r="GE65" s="257"/>
      <c r="GF65" s="257"/>
      <c r="GG65" s="257"/>
      <c r="GH65" s="257"/>
      <c r="GI65" s="257"/>
      <c r="GJ65" s="257"/>
      <c r="GK65" s="257"/>
      <c r="GL65" s="257"/>
      <c r="GM65" s="257"/>
      <c r="GN65" s="257"/>
      <c r="GO65" s="257"/>
      <c r="GP65" s="257"/>
      <c r="GQ65" s="257"/>
      <c r="GR65" s="257"/>
      <c r="GS65" s="257"/>
      <c r="GT65" s="257"/>
      <c r="GU65" s="257"/>
      <c r="GV65" s="257"/>
      <c r="GW65" s="257"/>
      <c r="GX65" s="257"/>
      <c r="GY65" s="257"/>
      <c r="GZ65" s="257"/>
      <c r="HA65" s="257"/>
      <c r="HB65" s="257"/>
      <c r="HC65" s="257"/>
      <c r="HD65" s="257"/>
      <c r="HE65" s="257"/>
      <c r="HF65" s="257"/>
      <c r="HG65" s="257"/>
      <c r="HH65" s="257"/>
      <c r="HI65" s="257"/>
      <c r="HJ65" s="257"/>
      <c r="HK65" s="257"/>
      <c r="HL65" s="257"/>
      <c r="HM65" s="257"/>
      <c r="HN65" s="257"/>
      <c r="HO65" s="257"/>
      <c r="HP65" s="257"/>
      <c r="HQ65" s="257"/>
      <c r="HR65" s="257"/>
      <c r="HS65" s="257"/>
      <c r="HT65" s="257"/>
      <c r="HU65" s="257"/>
      <c r="HV65" s="257"/>
      <c r="HW65" s="257"/>
      <c r="HX65" s="257"/>
      <c r="HY65" s="257"/>
      <c r="HZ65" s="257"/>
      <c r="IA65" s="257"/>
      <c r="IB65" s="257"/>
      <c r="IC65" s="257"/>
      <c r="ID65" s="257"/>
      <c r="IE65" s="257"/>
      <c r="IF65" s="257"/>
      <c r="IG65" s="257"/>
      <c r="IH65" s="257"/>
      <c r="II65" s="257"/>
      <c r="IJ65" s="257"/>
      <c r="IK65" s="257"/>
      <c r="IL65" s="257"/>
      <c r="IM65" s="257"/>
      <c r="IN65" s="257"/>
      <c r="IO65" s="257"/>
      <c r="IP65" s="257"/>
      <c r="IQ65" s="257"/>
      <c r="IR65" s="257"/>
      <c r="IS65" s="257"/>
      <c r="IT65" s="257"/>
      <c r="IU65" s="257"/>
      <c r="IV65" s="257"/>
    </row>
    <row r="66" spans="57:256" x14ac:dyDescent="0.2">
      <c r="BE66" s="257"/>
      <c r="BF66" s="257"/>
      <c r="BG66" s="257"/>
      <c r="BH66" s="257"/>
      <c r="BI66" s="257"/>
      <c r="BJ66" s="257"/>
      <c r="BK66" s="257"/>
      <c r="BL66" s="257"/>
      <c r="BM66" s="257"/>
      <c r="BN66" s="257"/>
      <c r="BO66" s="257"/>
      <c r="BP66" s="257"/>
      <c r="BQ66" s="257"/>
      <c r="BR66" s="257"/>
      <c r="BS66" s="257"/>
      <c r="BT66" s="257"/>
      <c r="BU66" s="257"/>
      <c r="BV66" s="257"/>
      <c r="BW66" s="257"/>
      <c r="BX66" s="257"/>
      <c r="BY66" s="257"/>
      <c r="BZ66" s="257"/>
      <c r="CA66" s="257"/>
      <c r="CB66" s="257"/>
      <c r="CC66" s="257"/>
      <c r="CD66" s="257"/>
      <c r="CE66" s="257"/>
      <c r="CF66" s="257"/>
      <c r="CG66" s="257"/>
      <c r="CH66" s="257"/>
      <c r="CI66" s="257"/>
      <c r="CJ66" s="257"/>
      <c r="CK66" s="257"/>
      <c r="CL66" s="257"/>
      <c r="CM66" s="257"/>
      <c r="CN66" s="257"/>
      <c r="CO66" s="257"/>
      <c r="CP66" s="257"/>
      <c r="CQ66" s="257"/>
      <c r="CR66" s="257"/>
      <c r="CS66" s="257"/>
      <c r="CT66" s="257"/>
      <c r="CU66" s="257"/>
      <c r="CV66" s="257"/>
      <c r="CW66" s="257"/>
      <c r="CX66" s="257"/>
      <c r="CY66" s="257"/>
      <c r="CZ66" s="257"/>
      <c r="DA66" s="257"/>
      <c r="DB66" s="257"/>
      <c r="DC66" s="257"/>
      <c r="DD66" s="257"/>
      <c r="DE66" s="257"/>
      <c r="DF66" s="257"/>
      <c r="DG66" s="257"/>
      <c r="DH66" s="257"/>
      <c r="DI66" s="257"/>
      <c r="DJ66" s="257"/>
      <c r="DK66" s="257"/>
      <c r="DL66" s="257"/>
      <c r="DM66" s="257"/>
      <c r="DN66" s="257"/>
      <c r="DO66" s="257"/>
      <c r="DP66" s="257"/>
      <c r="DQ66" s="257"/>
      <c r="DR66" s="257"/>
      <c r="DS66" s="257"/>
      <c r="DT66" s="257"/>
      <c r="DU66" s="257"/>
      <c r="DV66" s="257"/>
      <c r="DW66" s="257"/>
      <c r="DX66" s="257"/>
      <c r="DY66" s="257"/>
      <c r="DZ66" s="257"/>
      <c r="EA66" s="257"/>
      <c r="EB66" s="257"/>
      <c r="EC66" s="257"/>
      <c r="ED66" s="257"/>
      <c r="EE66" s="257"/>
      <c r="EF66" s="257"/>
      <c r="EG66" s="257"/>
      <c r="EH66" s="257"/>
      <c r="EI66" s="257"/>
      <c r="EJ66" s="257"/>
      <c r="EK66" s="257"/>
      <c r="EL66" s="257"/>
      <c r="EM66" s="257"/>
      <c r="EN66" s="257"/>
      <c r="EO66" s="257"/>
      <c r="EP66" s="257"/>
      <c r="EQ66" s="257"/>
      <c r="ER66" s="257"/>
      <c r="ES66" s="257"/>
      <c r="ET66" s="257"/>
      <c r="EU66" s="257"/>
      <c r="EV66" s="257"/>
      <c r="EW66" s="257"/>
      <c r="EX66" s="257"/>
      <c r="EY66" s="257"/>
      <c r="EZ66" s="257"/>
      <c r="FA66" s="257"/>
      <c r="FB66" s="257"/>
      <c r="FC66" s="257"/>
      <c r="FD66" s="257"/>
      <c r="FE66" s="257"/>
      <c r="FF66" s="257"/>
      <c r="FG66" s="257"/>
      <c r="FH66" s="257"/>
      <c r="FI66" s="257"/>
      <c r="FJ66" s="257"/>
      <c r="FK66" s="257"/>
      <c r="FL66" s="257"/>
      <c r="FM66" s="257"/>
      <c r="FN66" s="257"/>
      <c r="FO66" s="257"/>
      <c r="FP66" s="257"/>
      <c r="FQ66" s="257"/>
      <c r="FR66" s="257"/>
      <c r="FS66" s="257"/>
      <c r="FT66" s="257"/>
      <c r="FU66" s="257"/>
      <c r="FV66" s="257"/>
      <c r="FW66" s="257"/>
      <c r="FX66" s="257"/>
      <c r="FY66" s="257"/>
      <c r="FZ66" s="257"/>
      <c r="GA66" s="257"/>
      <c r="GB66" s="257"/>
      <c r="GC66" s="257"/>
      <c r="GD66" s="257"/>
      <c r="GE66" s="257"/>
      <c r="GF66" s="257"/>
      <c r="GG66" s="257"/>
      <c r="GH66" s="257"/>
      <c r="GI66" s="257"/>
      <c r="GJ66" s="257"/>
      <c r="GK66" s="257"/>
      <c r="GL66" s="257"/>
      <c r="GM66" s="257"/>
      <c r="GN66" s="257"/>
      <c r="GO66" s="257"/>
      <c r="GP66" s="257"/>
      <c r="GQ66" s="257"/>
      <c r="GR66" s="257"/>
      <c r="GS66" s="257"/>
      <c r="GT66" s="257"/>
      <c r="GU66" s="257"/>
      <c r="GV66" s="257"/>
      <c r="GW66" s="257"/>
      <c r="GX66" s="257"/>
      <c r="GY66" s="257"/>
      <c r="GZ66" s="257"/>
      <c r="HA66" s="257"/>
      <c r="HB66" s="257"/>
      <c r="HC66" s="257"/>
      <c r="HD66" s="257"/>
      <c r="HE66" s="257"/>
      <c r="HF66" s="257"/>
      <c r="HG66" s="257"/>
      <c r="HH66" s="257"/>
      <c r="HI66" s="257"/>
      <c r="HJ66" s="257"/>
      <c r="HK66" s="257"/>
      <c r="HL66" s="257"/>
      <c r="HM66" s="257"/>
      <c r="HN66" s="257"/>
      <c r="HO66" s="257"/>
      <c r="HP66" s="257"/>
      <c r="HQ66" s="257"/>
      <c r="HR66" s="257"/>
      <c r="HS66" s="257"/>
      <c r="HT66" s="257"/>
      <c r="HU66" s="257"/>
      <c r="HV66" s="257"/>
      <c r="HW66" s="257"/>
      <c r="HX66" s="257"/>
      <c r="HY66" s="257"/>
      <c r="HZ66" s="257"/>
      <c r="IA66" s="257"/>
      <c r="IB66" s="257"/>
      <c r="IC66" s="257"/>
      <c r="ID66" s="257"/>
      <c r="IE66" s="257"/>
      <c r="IF66" s="257"/>
      <c r="IG66" s="257"/>
      <c r="IH66" s="257"/>
      <c r="II66" s="257"/>
      <c r="IJ66" s="257"/>
      <c r="IK66" s="257"/>
      <c r="IL66" s="257"/>
      <c r="IM66" s="257"/>
      <c r="IN66" s="257"/>
      <c r="IO66" s="257"/>
      <c r="IP66" s="257"/>
      <c r="IQ66" s="257"/>
      <c r="IR66" s="257"/>
      <c r="IS66" s="257"/>
      <c r="IT66" s="257"/>
      <c r="IU66" s="257"/>
      <c r="IV66" s="257"/>
    </row>
    <row r="67" spans="57:256" x14ac:dyDescent="0.2">
      <c r="BE67" s="257"/>
      <c r="BF67" s="257"/>
      <c r="BG67" s="257"/>
      <c r="BH67" s="257"/>
      <c r="BI67" s="257"/>
      <c r="BJ67" s="257"/>
      <c r="BK67" s="257"/>
      <c r="BL67" s="257"/>
      <c r="BM67" s="257"/>
      <c r="BN67" s="257"/>
      <c r="BO67" s="257"/>
      <c r="BP67" s="257"/>
      <c r="BQ67" s="257"/>
      <c r="BR67" s="257"/>
      <c r="BS67" s="257"/>
      <c r="BT67" s="257"/>
      <c r="BU67" s="257"/>
      <c r="BV67" s="257"/>
      <c r="BW67" s="257"/>
      <c r="BX67" s="257"/>
      <c r="BY67" s="257"/>
      <c r="BZ67" s="257"/>
      <c r="CA67" s="257"/>
      <c r="CB67" s="257"/>
      <c r="CC67" s="257"/>
      <c r="CD67" s="257"/>
      <c r="CE67" s="257"/>
      <c r="CF67" s="257"/>
      <c r="CG67" s="257"/>
      <c r="CH67" s="257"/>
      <c r="CI67" s="257"/>
      <c r="CJ67" s="257"/>
      <c r="CK67" s="257"/>
      <c r="CL67" s="257"/>
      <c r="CM67" s="257"/>
      <c r="CN67" s="257"/>
      <c r="CO67" s="257"/>
      <c r="CP67" s="257"/>
      <c r="CQ67" s="257"/>
      <c r="CR67" s="257"/>
      <c r="CS67" s="257"/>
      <c r="CT67" s="257"/>
      <c r="CU67" s="257"/>
      <c r="CV67" s="257"/>
      <c r="CW67" s="257"/>
      <c r="CX67" s="257"/>
      <c r="CY67" s="257"/>
      <c r="CZ67" s="257"/>
      <c r="DA67" s="257"/>
      <c r="DB67" s="257"/>
      <c r="DC67" s="257"/>
      <c r="DD67" s="257"/>
      <c r="DE67" s="257"/>
      <c r="DF67" s="257"/>
      <c r="DG67" s="257"/>
      <c r="DH67" s="257"/>
      <c r="DI67" s="257"/>
      <c r="DJ67" s="257"/>
      <c r="DK67" s="257"/>
      <c r="DL67" s="257"/>
      <c r="DM67" s="257"/>
      <c r="DN67" s="257"/>
      <c r="DO67" s="257"/>
      <c r="DP67" s="257"/>
      <c r="DQ67" s="257"/>
      <c r="DR67" s="257"/>
      <c r="DS67" s="257"/>
      <c r="DT67" s="257"/>
      <c r="DU67" s="257"/>
      <c r="DV67" s="257"/>
      <c r="DW67" s="257"/>
      <c r="DX67" s="257"/>
      <c r="DY67" s="257"/>
      <c r="DZ67" s="257"/>
      <c r="EA67" s="257"/>
      <c r="EB67" s="257"/>
      <c r="EC67" s="257"/>
      <c r="ED67" s="257"/>
      <c r="EE67" s="257"/>
      <c r="EF67" s="257"/>
      <c r="EG67" s="257"/>
      <c r="EH67" s="257"/>
      <c r="EI67" s="257"/>
      <c r="EJ67" s="257"/>
      <c r="EK67" s="257"/>
      <c r="EL67" s="257"/>
      <c r="EM67" s="257"/>
      <c r="EN67" s="257"/>
      <c r="EO67" s="257"/>
      <c r="EP67" s="257"/>
      <c r="EQ67" s="257"/>
      <c r="ER67" s="257"/>
      <c r="ES67" s="257"/>
      <c r="ET67" s="257"/>
      <c r="EU67" s="257"/>
      <c r="EV67" s="257"/>
      <c r="EW67" s="257"/>
      <c r="EX67" s="257"/>
      <c r="EY67" s="257"/>
      <c r="EZ67" s="257"/>
      <c r="FA67" s="257"/>
      <c r="FB67" s="257"/>
      <c r="FC67" s="257"/>
      <c r="FD67" s="257"/>
      <c r="FE67" s="257"/>
      <c r="FF67" s="257"/>
      <c r="FG67" s="257"/>
      <c r="FH67" s="257"/>
      <c r="FI67" s="257"/>
      <c r="FJ67" s="257"/>
      <c r="FK67" s="257"/>
      <c r="FL67" s="257"/>
      <c r="FM67" s="257"/>
      <c r="FN67" s="257"/>
      <c r="FO67" s="257"/>
      <c r="FP67" s="257"/>
      <c r="FQ67" s="257"/>
      <c r="FR67" s="257"/>
      <c r="FS67" s="257"/>
      <c r="FT67" s="257"/>
      <c r="FU67" s="257"/>
      <c r="FV67" s="257"/>
      <c r="FW67" s="257"/>
      <c r="FX67" s="257"/>
      <c r="FY67" s="257"/>
      <c r="FZ67" s="257"/>
      <c r="GA67" s="257"/>
      <c r="GB67" s="257"/>
      <c r="GC67" s="257"/>
      <c r="GD67" s="257"/>
      <c r="GE67" s="257"/>
      <c r="GF67" s="257"/>
      <c r="GG67" s="257"/>
      <c r="GH67" s="257"/>
      <c r="GI67" s="257"/>
      <c r="GJ67" s="257"/>
      <c r="GK67" s="257"/>
      <c r="GL67" s="257"/>
      <c r="GM67" s="257"/>
      <c r="GN67" s="257"/>
      <c r="GO67" s="257"/>
      <c r="GP67" s="257"/>
      <c r="GQ67" s="257"/>
      <c r="GR67" s="257"/>
      <c r="GS67" s="257"/>
      <c r="GT67" s="257"/>
      <c r="GU67" s="257"/>
      <c r="GV67" s="257"/>
      <c r="GW67" s="257"/>
      <c r="GX67" s="257"/>
      <c r="GY67" s="257"/>
      <c r="GZ67" s="257"/>
      <c r="HA67" s="257"/>
      <c r="HB67" s="257"/>
      <c r="HC67" s="257"/>
      <c r="HD67" s="257"/>
      <c r="HE67" s="257"/>
      <c r="HF67" s="257"/>
      <c r="HG67" s="257"/>
      <c r="HH67" s="257"/>
      <c r="HI67" s="257"/>
      <c r="HJ67" s="257"/>
      <c r="HK67" s="257"/>
      <c r="HL67" s="257"/>
      <c r="HM67" s="257"/>
      <c r="HN67" s="257"/>
      <c r="HO67" s="257"/>
      <c r="HP67" s="257"/>
      <c r="HQ67" s="257"/>
      <c r="HR67" s="257"/>
      <c r="HS67" s="257"/>
      <c r="HT67" s="257"/>
      <c r="HU67" s="257"/>
      <c r="HV67" s="257"/>
      <c r="HW67" s="257"/>
      <c r="HX67" s="257"/>
      <c r="HY67" s="257"/>
      <c r="HZ67" s="257"/>
      <c r="IA67" s="257"/>
      <c r="IB67" s="257"/>
      <c r="IC67" s="257"/>
      <c r="ID67" s="257"/>
      <c r="IE67" s="257"/>
      <c r="IF67" s="257"/>
      <c r="IG67" s="257"/>
      <c r="IH67" s="257"/>
      <c r="II67" s="257"/>
      <c r="IJ67" s="257"/>
      <c r="IK67" s="257"/>
      <c r="IL67" s="257"/>
      <c r="IM67" s="257"/>
      <c r="IN67" s="257"/>
      <c r="IO67" s="257"/>
      <c r="IP67" s="257"/>
      <c r="IQ67" s="257"/>
      <c r="IR67" s="257"/>
      <c r="IS67" s="257"/>
      <c r="IT67" s="257"/>
      <c r="IU67" s="257"/>
      <c r="IV67" s="257"/>
    </row>
    <row r="68" spans="57:256" x14ac:dyDescent="0.2">
      <c r="BE68" s="257"/>
      <c r="BF68" s="257"/>
      <c r="BG68" s="257"/>
      <c r="BH68" s="257"/>
      <c r="BI68" s="257"/>
      <c r="BJ68" s="257"/>
      <c r="BK68" s="257"/>
      <c r="BL68" s="257"/>
      <c r="BM68" s="257"/>
      <c r="BN68" s="257"/>
      <c r="BO68" s="257"/>
      <c r="BP68" s="257"/>
      <c r="BQ68" s="257"/>
      <c r="BR68" s="257"/>
      <c r="BS68" s="257"/>
      <c r="BT68" s="257"/>
      <c r="BU68" s="257"/>
      <c r="BV68" s="257"/>
      <c r="BW68" s="257"/>
      <c r="BX68" s="257"/>
      <c r="BY68" s="257"/>
      <c r="BZ68" s="257"/>
      <c r="CA68" s="257"/>
      <c r="CB68" s="257"/>
      <c r="CC68" s="257"/>
      <c r="CD68" s="257"/>
      <c r="CE68" s="257"/>
      <c r="CF68" s="257"/>
      <c r="CG68" s="257"/>
      <c r="CH68" s="257"/>
      <c r="CI68" s="257"/>
      <c r="CJ68" s="257"/>
      <c r="CK68" s="257"/>
      <c r="CL68" s="257"/>
      <c r="CM68" s="257"/>
      <c r="CN68" s="257"/>
      <c r="CO68" s="257"/>
      <c r="CP68" s="257"/>
      <c r="CQ68" s="257"/>
      <c r="CR68" s="257"/>
      <c r="CS68" s="257"/>
      <c r="CT68" s="257"/>
      <c r="CU68" s="257"/>
      <c r="CV68" s="257"/>
      <c r="CW68" s="257"/>
      <c r="CX68" s="257"/>
      <c r="CY68" s="257"/>
      <c r="CZ68" s="257"/>
      <c r="DA68" s="257"/>
      <c r="DB68" s="257"/>
      <c r="DC68" s="257"/>
      <c r="DD68" s="257"/>
      <c r="DE68" s="257"/>
      <c r="DF68" s="257"/>
      <c r="DG68" s="257"/>
      <c r="DH68" s="257"/>
      <c r="DI68" s="257"/>
      <c r="DJ68" s="257"/>
      <c r="DK68" s="257"/>
      <c r="DL68" s="257"/>
      <c r="DM68" s="257"/>
      <c r="DN68" s="257"/>
      <c r="DO68" s="257"/>
      <c r="DP68" s="257"/>
      <c r="DQ68" s="257"/>
      <c r="DR68" s="257"/>
      <c r="DS68" s="257"/>
      <c r="DT68" s="257"/>
      <c r="DU68" s="257"/>
      <c r="DV68" s="257"/>
      <c r="DW68" s="257"/>
      <c r="DX68" s="257"/>
      <c r="DY68" s="257"/>
      <c r="DZ68" s="257"/>
      <c r="EA68" s="257"/>
      <c r="EB68" s="257"/>
      <c r="EC68" s="257"/>
      <c r="ED68" s="257"/>
      <c r="EE68" s="257"/>
      <c r="EF68" s="257"/>
      <c r="EG68" s="257"/>
      <c r="EH68" s="257"/>
      <c r="EI68" s="257"/>
      <c r="EJ68" s="257"/>
      <c r="EK68" s="257"/>
      <c r="EL68" s="257"/>
      <c r="EM68" s="257"/>
      <c r="EN68" s="257"/>
      <c r="EO68" s="257"/>
      <c r="EP68" s="257"/>
      <c r="EQ68" s="257"/>
      <c r="ER68" s="257"/>
      <c r="ES68" s="257"/>
      <c r="ET68" s="257"/>
      <c r="EU68" s="257"/>
      <c r="EV68" s="257"/>
      <c r="EW68" s="257"/>
      <c r="EX68" s="257"/>
      <c r="EY68" s="257"/>
      <c r="EZ68" s="257"/>
      <c r="FA68" s="257"/>
      <c r="FB68" s="257"/>
      <c r="FC68" s="257"/>
      <c r="FD68" s="257"/>
      <c r="FE68" s="257"/>
      <c r="FF68" s="257"/>
      <c r="FG68" s="257"/>
      <c r="FH68" s="257"/>
      <c r="FI68" s="257"/>
      <c r="FJ68" s="257"/>
      <c r="FK68" s="257"/>
      <c r="FL68" s="257"/>
      <c r="FM68" s="257"/>
      <c r="FN68" s="257"/>
      <c r="FO68" s="257"/>
      <c r="FP68" s="257"/>
      <c r="FQ68" s="257"/>
      <c r="FR68" s="257"/>
      <c r="FS68" s="257"/>
      <c r="FT68" s="257"/>
      <c r="FU68" s="257"/>
      <c r="FV68" s="257"/>
      <c r="FW68" s="257"/>
      <c r="FX68" s="257"/>
      <c r="FY68" s="257"/>
      <c r="FZ68" s="257"/>
      <c r="GA68" s="257"/>
      <c r="GB68" s="257"/>
      <c r="GC68" s="257"/>
      <c r="GD68" s="257"/>
      <c r="GE68" s="257"/>
      <c r="GF68" s="257"/>
      <c r="GG68" s="257"/>
      <c r="GH68" s="257"/>
      <c r="GI68" s="257"/>
      <c r="GJ68" s="257"/>
      <c r="GK68" s="257"/>
      <c r="GL68" s="257"/>
      <c r="GM68" s="257"/>
      <c r="GN68" s="257"/>
      <c r="GO68" s="257"/>
      <c r="GP68" s="257"/>
      <c r="GQ68" s="257"/>
      <c r="GR68" s="257"/>
      <c r="GS68" s="257"/>
      <c r="GT68" s="257"/>
      <c r="GU68" s="257"/>
      <c r="GV68" s="257"/>
      <c r="GW68" s="257"/>
      <c r="GX68" s="257"/>
      <c r="GY68" s="257"/>
      <c r="GZ68" s="257"/>
      <c r="HA68" s="257"/>
      <c r="HB68" s="257"/>
      <c r="HC68" s="257"/>
      <c r="HD68" s="257"/>
      <c r="HE68" s="257"/>
      <c r="HF68" s="257"/>
      <c r="HG68" s="257"/>
      <c r="HH68" s="257"/>
      <c r="HI68" s="257"/>
      <c r="HJ68" s="257"/>
      <c r="HK68" s="257"/>
      <c r="HL68" s="257"/>
      <c r="HM68" s="257"/>
      <c r="HN68" s="257"/>
      <c r="HO68" s="257"/>
      <c r="HP68" s="257"/>
      <c r="HQ68" s="257"/>
      <c r="HR68" s="257"/>
      <c r="HS68" s="257"/>
      <c r="HT68" s="257"/>
      <c r="HU68" s="257"/>
      <c r="HV68" s="257"/>
      <c r="HW68" s="257"/>
      <c r="HX68" s="257"/>
      <c r="HY68" s="257"/>
      <c r="HZ68" s="257"/>
      <c r="IA68" s="257"/>
      <c r="IB68" s="257"/>
      <c r="IC68" s="257"/>
      <c r="ID68" s="257"/>
      <c r="IE68" s="257"/>
      <c r="IF68" s="257"/>
      <c r="IG68" s="257"/>
      <c r="IH68" s="257"/>
      <c r="II68" s="257"/>
      <c r="IJ68" s="257"/>
      <c r="IK68" s="257"/>
      <c r="IL68" s="257"/>
      <c r="IM68" s="257"/>
      <c r="IN68" s="257"/>
      <c r="IO68" s="257"/>
      <c r="IP68" s="257"/>
      <c r="IQ68" s="257"/>
      <c r="IR68" s="257"/>
      <c r="IS68" s="257"/>
      <c r="IT68" s="257"/>
      <c r="IU68" s="257"/>
      <c r="IV68" s="257"/>
    </row>
    <row r="69" spans="57:256" x14ac:dyDescent="0.2">
      <c r="BE69" s="257"/>
      <c r="BF69" s="257"/>
      <c r="BG69" s="257"/>
      <c r="BH69" s="257"/>
      <c r="BI69" s="257"/>
      <c r="BJ69" s="257"/>
      <c r="BK69" s="257"/>
      <c r="BL69" s="257"/>
      <c r="BM69" s="257"/>
      <c r="BN69" s="257"/>
      <c r="BO69" s="257"/>
      <c r="BP69" s="257"/>
      <c r="BQ69" s="257"/>
      <c r="BR69" s="257"/>
      <c r="BS69" s="257"/>
      <c r="BT69" s="257"/>
      <c r="BU69" s="257"/>
      <c r="BV69" s="257"/>
      <c r="BW69" s="257"/>
      <c r="BX69" s="257"/>
      <c r="BY69" s="257"/>
      <c r="BZ69" s="257"/>
      <c r="CA69" s="257"/>
      <c r="CB69" s="257"/>
      <c r="CC69" s="257"/>
      <c r="CD69" s="257"/>
      <c r="CE69" s="257"/>
      <c r="CF69" s="257"/>
      <c r="CG69" s="257"/>
      <c r="CH69" s="257"/>
      <c r="CI69" s="257"/>
      <c r="CJ69" s="257"/>
      <c r="CK69" s="257"/>
      <c r="CL69" s="257"/>
      <c r="CM69" s="257"/>
      <c r="CN69" s="257"/>
      <c r="CO69" s="257"/>
      <c r="CP69" s="257"/>
      <c r="CQ69" s="257"/>
      <c r="CR69" s="257"/>
      <c r="CS69" s="257"/>
      <c r="CT69" s="257"/>
      <c r="CU69" s="257"/>
      <c r="CV69" s="257"/>
      <c r="CW69" s="257"/>
      <c r="CX69" s="257"/>
      <c r="CY69" s="257"/>
      <c r="CZ69" s="257"/>
      <c r="DA69" s="257"/>
      <c r="DB69" s="257"/>
      <c r="DC69" s="257"/>
      <c r="DD69" s="257"/>
      <c r="DE69" s="257"/>
      <c r="DF69" s="257"/>
      <c r="DG69" s="257"/>
      <c r="DH69" s="257"/>
      <c r="DI69" s="257"/>
      <c r="DJ69" s="257"/>
      <c r="DK69" s="257"/>
      <c r="DL69" s="257"/>
      <c r="DM69" s="257"/>
      <c r="DN69" s="257"/>
      <c r="DO69" s="257"/>
      <c r="DP69" s="257"/>
      <c r="DQ69" s="257"/>
      <c r="DR69" s="257"/>
      <c r="DS69" s="257"/>
      <c r="DT69" s="257"/>
      <c r="DU69" s="257"/>
      <c r="DV69" s="257"/>
      <c r="DW69" s="257"/>
      <c r="DX69" s="257"/>
      <c r="DY69" s="257"/>
      <c r="DZ69" s="257"/>
      <c r="EA69" s="257"/>
      <c r="EB69" s="257"/>
      <c r="EC69" s="257"/>
      <c r="ED69" s="257"/>
      <c r="EE69" s="257"/>
      <c r="EF69" s="257"/>
      <c r="EG69" s="257"/>
      <c r="EH69" s="257"/>
      <c r="EI69" s="257"/>
      <c r="EJ69" s="257"/>
      <c r="EK69" s="257"/>
      <c r="EL69" s="257"/>
      <c r="EM69" s="257"/>
      <c r="EN69" s="257"/>
      <c r="EO69" s="257"/>
      <c r="EP69" s="257"/>
      <c r="EQ69" s="257"/>
      <c r="ER69" s="257"/>
      <c r="ES69" s="257"/>
      <c r="ET69" s="257"/>
      <c r="EU69" s="257"/>
      <c r="EV69" s="257"/>
      <c r="EW69" s="257"/>
      <c r="EX69" s="257"/>
      <c r="EY69" s="257"/>
      <c r="EZ69" s="257"/>
      <c r="FA69" s="257"/>
      <c r="FB69" s="257"/>
      <c r="FC69" s="257"/>
      <c r="FD69" s="257"/>
      <c r="FE69" s="257"/>
      <c r="FF69" s="257"/>
      <c r="FG69" s="257"/>
      <c r="FH69" s="257"/>
      <c r="FI69" s="257"/>
      <c r="FJ69" s="257"/>
      <c r="FK69" s="257"/>
      <c r="FL69" s="257"/>
      <c r="FM69" s="257"/>
      <c r="FN69" s="257"/>
      <c r="FO69" s="257"/>
      <c r="FP69" s="257"/>
      <c r="FQ69" s="257"/>
      <c r="FR69" s="257"/>
      <c r="FS69" s="257"/>
      <c r="FT69" s="257"/>
      <c r="FU69" s="257"/>
      <c r="FV69" s="257"/>
      <c r="FW69" s="257"/>
      <c r="FX69" s="257"/>
      <c r="FY69" s="257"/>
      <c r="FZ69" s="257"/>
      <c r="GA69" s="257"/>
      <c r="GB69" s="257"/>
      <c r="GC69" s="257"/>
      <c r="GD69" s="257"/>
      <c r="GE69" s="257"/>
      <c r="GF69" s="257"/>
      <c r="GG69" s="257"/>
      <c r="GH69" s="257"/>
      <c r="GI69" s="257"/>
      <c r="GJ69" s="257"/>
      <c r="GK69" s="257"/>
      <c r="GL69" s="257"/>
      <c r="GM69" s="257"/>
      <c r="GN69" s="257"/>
      <c r="GO69" s="257"/>
      <c r="GP69" s="257"/>
      <c r="GQ69" s="257"/>
      <c r="GR69" s="257"/>
      <c r="GS69" s="257"/>
      <c r="GT69" s="257"/>
      <c r="GU69" s="257"/>
      <c r="GV69" s="257"/>
      <c r="GW69" s="257"/>
      <c r="GX69" s="257"/>
      <c r="GY69" s="257"/>
      <c r="GZ69" s="257"/>
      <c r="HA69" s="257"/>
      <c r="HB69" s="257"/>
      <c r="HC69" s="257"/>
      <c r="HD69" s="257"/>
      <c r="HE69" s="257"/>
      <c r="HF69" s="257"/>
      <c r="HG69" s="257"/>
      <c r="HH69" s="257"/>
      <c r="HI69" s="257"/>
      <c r="HJ69" s="257"/>
      <c r="HK69" s="257"/>
      <c r="HL69" s="257"/>
      <c r="HM69" s="257"/>
      <c r="HN69" s="257"/>
      <c r="HO69" s="257"/>
      <c r="HP69" s="257"/>
      <c r="HQ69" s="257"/>
      <c r="HR69" s="257"/>
      <c r="HS69" s="257"/>
      <c r="HT69" s="257"/>
      <c r="HU69" s="257"/>
      <c r="HV69" s="257"/>
      <c r="HW69" s="257"/>
      <c r="HX69" s="257"/>
      <c r="HY69" s="257"/>
      <c r="HZ69" s="257"/>
      <c r="IA69" s="257"/>
      <c r="IB69" s="257"/>
      <c r="IC69" s="257"/>
      <c r="ID69" s="257"/>
      <c r="IE69" s="257"/>
      <c r="IF69" s="257"/>
      <c r="IG69" s="257"/>
      <c r="IH69" s="257"/>
      <c r="II69" s="257"/>
      <c r="IJ69" s="257"/>
      <c r="IK69" s="257"/>
      <c r="IL69" s="257"/>
      <c r="IM69" s="257"/>
      <c r="IN69" s="257"/>
      <c r="IO69" s="257"/>
      <c r="IP69" s="257"/>
      <c r="IQ69" s="257"/>
      <c r="IR69" s="257"/>
      <c r="IS69" s="257"/>
      <c r="IT69" s="257"/>
      <c r="IU69" s="257"/>
      <c r="IV69" s="257"/>
    </row>
    <row r="70" spans="57:256" x14ac:dyDescent="0.2">
      <c r="BE70" s="257"/>
      <c r="BF70" s="257"/>
      <c r="BG70" s="257"/>
      <c r="BH70" s="257"/>
      <c r="BI70" s="257"/>
      <c r="BJ70" s="257"/>
      <c r="BK70" s="257"/>
      <c r="BL70" s="257"/>
      <c r="BM70" s="257"/>
      <c r="BN70" s="257"/>
      <c r="BO70" s="257"/>
      <c r="BP70" s="257"/>
      <c r="BQ70" s="257"/>
      <c r="BR70" s="257"/>
      <c r="BS70" s="257"/>
      <c r="BT70" s="257"/>
      <c r="BU70" s="257"/>
      <c r="BV70" s="257"/>
      <c r="BW70" s="257"/>
      <c r="BX70" s="257"/>
      <c r="BY70" s="257"/>
      <c r="BZ70" s="257"/>
      <c r="CA70" s="257"/>
      <c r="CB70" s="257"/>
      <c r="CC70" s="257"/>
      <c r="CD70" s="257"/>
      <c r="CE70" s="257"/>
      <c r="CF70" s="257"/>
      <c r="CG70" s="257"/>
      <c r="CH70" s="257"/>
      <c r="CI70" s="257"/>
      <c r="CJ70" s="257"/>
      <c r="CK70" s="257"/>
      <c r="CL70" s="257"/>
      <c r="CM70" s="257"/>
      <c r="CN70" s="257"/>
      <c r="CO70" s="257"/>
      <c r="CP70" s="257"/>
      <c r="CQ70" s="257"/>
      <c r="CR70" s="257"/>
      <c r="CS70" s="257"/>
      <c r="CT70" s="257"/>
      <c r="CU70" s="257"/>
      <c r="CV70" s="257"/>
      <c r="CW70" s="257"/>
      <c r="CX70" s="257"/>
      <c r="CY70" s="257"/>
      <c r="CZ70" s="257"/>
      <c r="DA70" s="257"/>
      <c r="DB70" s="257"/>
      <c r="DC70" s="257"/>
      <c r="DD70" s="257"/>
      <c r="DE70" s="257"/>
      <c r="DF70" s="257"/>
      <c r="DG70" s="257"/>
      <c r="DH70" s="257"/>
      <c r="DI70" s="257"/>
      <c r="DJ70" s="257"/>
      <c r="DK70" s="257"/>
      <c r="DL70" s="257"/>
      <c r="DM70" s="257"/>
      <c r="DN70" s="257"/>
      <c r="DO70" s="257"/>
      <c r="DP70" s="257"/>
      <c r="DQ70" s="257"/>
      <c r="DR70" s="257"/>
      <c r="DS70" s="257"/>
      <c r="DT70" s="257"/>
      <c r="DU70" s="257"/>
      <c r="DV70" s="257"/>
      <c r="DW70" s="257"/>
      <c r="DX70" s="257"/>
      <c r="DY70" s="257"/>
      <c r="DZ70" s="257"/>
      <c r="EA70" s="257"/>
      <c r="EB70" s="257"/>
      <c r="EC70" s="257"/>
      <c r="ED70" s="257"/>
      <c r="EE70" s="257"/>
      <c r="EF70" s="257"/>
      <c r="EG70" s="257"/>
      <c r="EH70" s="257"/>
      <c r="EI70" s="257"/>
      <c r="EJ70" s="257"/>
      <c r="EK70" s="257"/>
      <c r="EL70" s="257"/>
      <c r="EM70" s="257"/>
      <c r="EN70" s="257"/>
      <c r="EO70" s="257"/>
      <c r="EP70" s="257"/>
      <c r="EQ70" s="257"/>
      <c r="ER70" s="257"/>
      <c r="ES70" s="257"/>
      <c r="ET70" s="257"/>
      <c r="EU70" s="257"/>
      <c r="EV70" s="257"/>
      <c r="EW70" s="257"/>
      <c r="EX70" s="257"/>
      <c r="EY70" s="257"/>
      <c r="EZ70" s="257"/>
      <c r="FA70" s="257"/>
      <c r="FB70" s="257"/>
      <c r="FC70" s="257"/>
      <c r="FD70" s="257"/>
      <c r="FE70" s="257"/>
      <c r="FF70" s="257"/>
      <c r="FG70" s="257"/>
      <c r="FH70" s="257"/>
      <c r="FI70" s="257"/>
      <c r="FJ70" s="257"/>
      <c r="FK70" s="257"/>
      <c r="FL70" s="257"/>
      <c r="FM70" s="257"/>
      <c r="FN70" s="257"/>
      <c r="FO70" s="257"/>
      <c r="FP70" s="257"/>
      <c r="FQ70" s="257"/>
      <c r="FR70" s="257"/>
      <c r="FS70" s="257"/>
      <c r="FT70" s="257"/>
      <c r="FU70" s="257"/>
      <c r="FV70" s="257"/>
      <c r="FW70" s="257"/>
      <c r="FX70" s="257"/>
      <c r="FY70" s="257"/>
      <c r="FZ70" s="257"/>
      <c r="GA70" s="257"/>
      <c r="GB70" s="257"/>
      <c r="GC70" s="257"/>
      <c r="GD70" s="257"/>
      <c r="GE70" s="257"/>
      <c r="GF70" s="257"/>
      <c r="GG70" s="257"/>
      <c r="GH70" s="257"/>
      <c r="GI70" s="257"/>
      <c r="GJ70" s="257"/>
      <c r="GK70" s="257"/>
      <c r="GL70" s="257"/>
      <c r="GM70" s="257"/>
      <c r="GN70" s="257"/>
      <c r="GO70" s="257"/>
      <c r="GP70" s="257"/>
      <c r="GQ70" s="257"/>
      <c r="GR70" s="257"/>
      <c r="GS70" s="257"/>
      <c r="GT70" s="257"/>
      <c r="GU70" s="257"/>
      <c r="GV70" s="257"/>
      <c r="GW70" s="257"/>
      <c r="GX70" s="257"/>
      <c r="GY70" s="257"/>
      <c r="GZ70" s="257"/>
      <c r="HA70" s="257"/>
      <c r="HB70" s="257"/>
      <c r="HC70" s="257"/>
      <c r="HD70" s="257"/>
      <c r="HE70" s="257"/>
      <c r="HF70" s="257"/>
      <c r="HG70" s="257"/>
      <c r="HH70" s="257"/>
      <c r="HI70" s="257"/>
      <c r="HJ70" s="257"/>
      <c r="HK70" s="257"/>
      <c r="HL70" s="257"/>
      <c r="HM70" s="257"/>
      <c r="HN70" s="257"/>
      <c r="HO70" s="257"/>
      <c r="HP70" s="257"/>
      <c r="HQ70" s="257"/>
      <c r="HR70" s="257"/>
      <c r="HS70" s="257"/>
      <c r="HT70" s="257"/>
      <c r="HU70" s="257"/>
      <c r="HV70" s="257"/>
      <c r="HW70" s="257"/>
      <c r="HX70" s="257"/>
      <c r="HY70" s="257"/>
      <c r="HZ70" s="257"/>
      <c r="IA70" s="257"/>
      <c r="IB70" s="257"/>
      <c r="IC70" s="257"/>
      <c r="ID70" s="257"/>
      <c r="IE70" s="257"/>
      <c r="IF70" s="257"/>
      <c r="IG70" s="257"/>
      <c r="IH70" s="257"/>
      <c r="II70" s="257"/>
      <c r="IJ70" s="257"/>
      <c r="IK70" s="257"/>
      <c r="IL70" s="257"/>
      <c r="IM70" s="257"/>
      <c r="IN70" s="257"/>
      <c r="IO70" s="257"/>
      <c r="IP70" s="257"/>
      <c r="IQ70" s="257"/>
      <c r="IR70" s="257"/>
      <c r="IS70" s="257"/>
      <c r="IT70" s="257"/>
      <c r="IU70" s="257"/>
      <c r="IV70" s="257"/>
    </row>
    <row r="71" spans="57:256" x14ac:dyDescent="0.2">
      <c r="BE71" s="257"/>
      <c r="BF71" s="257"/>
      <c r="BG71" s="257"/>
      <c r="BH71" s="257"/>
      <c r="BI71" s="257"/>
      <c r="BJ71" s="257"/>
      <c r="BK71" s="257"/>
      <c r="BL71" s="257"/>
      <c r="BM71" s="257"/>
      <c r="BN71" s="257"/>
      <c r="BO71" s="257"/>
      <c r="BP71" s="257"/>
      <c r="BQ71" s="257"/>
      <c r="BR71" s="257"/>
      <c r="BS71" s="257"/>
      <c r="BT71" s="257"/>
      <c r="BU71" s="257"/>
      <c r="BV71" s="257"/>
      <c r="BW71" s="257"/>
      <c r="BX71" s="257"/>
      <c r="BY71" s="257"/>
      <c r="BZ71" s="257"/>
      <c r="CA71" s="257"/>
      <c r="CB71" s="257"/>
      <c r="CC71" s="257"/>
      <c r="CD71" s="257"/>
      <c r="CE71" s="257"/>
      <c r="CF71" s="257"/>
      <c r="CG71" s="257"/>
      <c r="CH71" s="257"/>
      <c r="CI71" s="257"/>
      <c r="CJ71" s="257"/>
      <c r="CK71" s="257"/>
      <c r="CL71" s="257"/>
      <c r="CM71" s="257"/>
      <c r="CN71" s="257"/>
      <c r="CO71" s="257"/>
      <c r="CP71" s="257"/>
      <c r="CQ71" s="257"/>
      <c r="CR71" s="257"/>
      <c r="CS71" s="257"/>
      <c r="CT71" s="257"/>
      <c r="CU71" s="257"/>
      <c r="CV71" s="257"/>
      <c r="CW71" s="257"/>
      <c r="CX71" s="257"/>
      <c r="CY71" s="257"/>
      <c r="CZ71" s="257"/>
      <c r="DA71" s="257"/>
      <c r="DB71" s="257"/>
      <c r="DC71" s="257"/>
      <c r="DD71" s="257"/>
      <c r="DE71" s="257"/>
      <c r="DF71" s="257"/>
      <c r="DG71" s="257"/>
      <c r="DH71" s="257"/>
      <c r="DI71" s="257"/>
      <c r="DJ71" s="257"/>
      <c r="DK71" s="257"/>
      <c r="DL71" s="257"/>
      <c r="DM71" s="257"/>
      <c r="DN71" s="257"/>
      <c r="DO71" s="257"/>
      <c r="DP71" s="257"/>
      <c r="DQ71" s="257"/>
      <c r="DR71" s="257"/>
      <c r="DS71" s="257"/>
      <c r="DT71" s="257"/>
      <c r="DU71" s="257"/>
      <c r="DV71" s="257"/>
      <c r="DW71" s="257"/>
      <c r="DX71" s="257"/>
      <c r="DY71" s="257"/>
      <c r="DZ71" s="257"/>
      <c r="EA71" s="257"/>
      <c r="EB71" s="257"/>
      <c r="EC71" s="257"/>
      <c r="ED71" s="257"/>
      <c r="EE71" s="257"/>
      <c r="EF71" s="257"/>
      <c r="EG71" s="257"/>
      <c r="EH71" s="257"/>
      <c r="EI71" s="257"/>
      <c r="EJ71" s="257"/>
      <c r="EK71" s="257"/>
      <c r="EL71" s="257"/>
      <c r="EM71" s="257"/>
      <c r="EN71" s="257"/>
      <c r="EO71" s="257"/>
      <c r="EP71" s="257"/>
      <c r="EQ71" s="257"/>
      <c r="ER71" s="257"/>
      <c r="ES71" s="257"/>
      <c r="ET71" s="257"/>
      <c r="EU71" s="257"/>
      <c r="EV71" s="257"/>
      <c r="EW71" s="257"/>
      <c r="EX71" s="257"/>
      <c r="EY71" s="257"/>
      <c r="EZ71" s="257"/>
      <c r="FA71" s="257"/>
      <c r="FB71" s="257"/>
      <c r="FC71" s="257"/>
      <c r="FD71" s="257"/>
      <c r="FE71" s="257"/>
      <c r="FF71" s="257"/>
      <c r="FG71" s="257"/>
      <c r="FH71" s="257"/>
      <c r="FI71" s="257"/>
      <c r="FJ71" s="257"/>
      <c r="FK71" s="257"/>
      <c r="FL71" s="257"/>
      <c r="FM71" s="257"/>
      <c r="FN71" s="257"/>
      <c r="FO71" s="257"/>
      <c r="FP71" s="257"/>
      <c r="FQ71" s="257"/>
      <c r="FR71" s="257"/>
      <c r="FS71" s="257"/>
      <c r="FT71" s="257"/>
      <c r="FU71" s="257"/>
      <c r="FV71" s="257"/>
      <c r="FW71" s="257"/>
      <c r="FX71" s="257"/>
      <c r="FY71" s="257"/>
      <c r="FZ71" s="257"/>
      <c r="GA71" s="257"/>
      <c r="GB71" s="257"/>
      <c r="GC71" s="257"/>
      <c r="GD71" s="257"/>
      <c r="GE71" s="257"/>
      <c r="GF71" s="257"/>
      <c r="GG71" s="257"/>
      <c r="GH71" s="257"/>
      <c r="GI71" s="257"/>
      <c r="GJ71" s="257"/>
      <c r="GK71" s="257"/>
      <c r="GL71" s="257"/>
      <c r="GM71" s="257"/>
      <c r="GN71" s="257"/>
      <c r="GO71" s="257"/>
      <c r="GP71" s="257"/>
      <c r="GQ71" s="257"/>
      <c r="GR71" s="257"/>
      <c r="GS71" s="257"/>
      <c r="GT71" s="257"/>
      <c r="GU71" s="257"/>
      <c r="GV71" s="257"/>
      <c r="GW71" s="257"/>
      <c r="GX71" s="257"/>
      <c r="GY71" s="257"/>
      <c r="GZ71" s="257"/>
      <c r="HA71" s="257"/>
      <c r="HB71" s="257"/>
      <c r="HC71" s="257"/>
      <c r="HD71" s="257"/>
      <c r="HE71" s="257"/>
      <c r="HF71" s="257"/>
      <c r="HG71" s="257"/>
      <c r="HH71" s="257"/>
      <c r="HI71" s="257"/>
      <c r="HJ71" s="257"/>
      <c r="HK71" s="257"/>
      <c r="HL71" s="257"/>
      <c r="HM71" s="257"/>
      <c r="HN71" s="257"/>
      <c r="HO71" s="257"/>
      <c r="HP71" s="257"/>
      <c r="HQ71" s="257"/>
      <c r="HR71" s="257"/>
      <c r="HS71" s="257"/>
      <c r="HT71" s="257"/>
      <c r="HU71" s="257"/>
      <c r="HV71" s="257"/>
      <c r="HW71" s="257"/>
      <c r="HX71" s="257"/>
      <c r="HY71" s="257"/>
      <c r="HZ71" s="257"/>
      <c r="IA71" s="257"/>
      <c r="IB71" s="257"/>
      <c r="IC71" s="257"/>
      <c r="ID71" s="257"/>
      <c r="IE71" s="257"/>
      <c r="IF71" s="257"/>
      <c r="IG71" s="257"/>
      <c r="IH71" s="257"/>
      <c r="II71" s="257"/>
      <c r="IJ71" s="257"/>
      <c r="IK71" s="257"/>
      <c r="IL71" s="257"/>
      <c r="IM71" s="257"/>
      <c r="IN71" s="257"/>
      <c r="IO71" s="257"/>
      <c r="IP71" s="257"/>
      <c r="IQ71" s="257"/>
      <c r="IR71" s="257"/>
      <c r="IS71" s="257"/>
      <c r="IT71" s="257"/>
      <c r="IU71" s="257"/>
      <c r="IV71" s="257"/>
    </row>
    <row r="72" spans="57:256" x14ac:dyDescent="0.2">
      <c r="BE72" s="257"/>
      <c r="BF72" s="257"/>
      <c r="BG72" s="257"/>
      <c r="BH72" s="257"/>
      <c r="BI72" s="257"/>
      <c r="BJ72" s="257"/>
      <c r="BK72" s="257"/>
      <c r="BL72" s="257"/>
      <c r="BM72" s="257"/>
      <c r="BN72" s="257"/>
      <c r="BO72" s="257"/>
      <c r="BP72" s="257"/>
      <c r="BQ72" s="257"/>
      <c r="BR72" s="257"/>
      <c r="BS72" s="257"/>
      <c r="BT72" s="257"/>
      <c r="BU72" s="257"/>
      <c r="BV72" s="257"/>
      <c r="BW72" s="257"/>
      <c r="BX72" s="257"/>
      <c r="BY72" s="257"/>
      <c r="BZ72" s="257"/>
      <c r="CA72" s="257"/>
      <c r="CB72" s="257"/>
      <c r="CC72" s="257"/>
      <c r="CD72" s="257"/>
      <c r="CE72" s="257"/>
      <c r="CF72" s="257"/>
      <c r="CG72" s="257"/>
      <c r="CH72" s="257"/>
      <c r="CI72" s="257"/>
      <c r="CJ72" s="257"/>
      <c r="CK72" s="257"/>
      <c r="CL72" s="257"/>
      <c r="CM72" s="257"/>
      <c r="CN72" s="257"/>
      <c r="CO72" s="257"/>
      <c r="CP72" s="257"/>
      <c r="CQ72" s="257"/>
      <c r="CR72" s="257"/>
      <c r="CS72" s="257"/>
      <c r="CT72" s="257"/>
      <c r="CU72" s="257"/>
      <c r="CV72" s="257"/>
      <c r="CW72" s="257"/>
      <c r="CX72" s="257"/>
      <c r="CY72" s="257"/>
      <c r="CZ72" s="257"/>
      <c r="DA72" s="257"/>
      <c r="DB72" s="257"/>
      <c r="DC72" s="257"/>
      <c r="DD72" s="257"/>
      <c r="DE72" s="257"/>
      <c r="DF72" s="257"/>
      <c r="DG72" s="257"/>
      <c r="DH72" s="257"/>
      <c r="DI72" s="257"/>
      <c r="DJ72" s="257"/>
      <c r="DK72" s="257"/>
      <c r="DL72" s="257"/>
      <c r="DM72" s="257"/>
      <c r="DN72" s="257"/>
      <c r="DO72" s="257"/>
      <c r="DP72" s="257"/>
      <c r="DQ72" s="257"/>
      <c r="DR72" s="257"/>
      <c r="DS72" s="257"/>
      <c r="DT72" s="257"/>
      <c r="DU72" s="257"/>
      <c r="DV72" s="257"/>
      <c r="DW72" s="257"/>
      <c r="DX72" s="257"/>
      <c r="DY72" s="257"/>
      <c r="DZ72" s="257"/>
      <c r="EA72" s="257"/>
      <c r="EB72" s="257"/>
      <c r="EC72" s="257"/>
      <c r="ED72" s="257"/>
      <c r="EE72" s="257"/>
      <c r="EF72" s="257"/>
      <c r="EG72" s="257"/>
      <c r="EH72" s="257"/>
      <c r="EI72" s="257"/>
      <c r="EJ72" s="257"/>
      <c r="EK72" s="257"/>
      <c r="EL72" s="257"/>
      <c r="EM72" s="257"/>
      <c r="EN72" s="257"/>
      <c r="EO72" s="257"/>
      <c r="EP72" s="257"/>
      <c r="EQ72" s="257"/>
      <c r="ER72" s="257"/>
      <c r="ES72" s="257"/>
      <c r="ET72" s="257"/>
      <c r="EU72" s="257"/>
      <c r="EV72" s="257"/>
      <c r="EW72" s="257"/>
      <c r="EX72" s="257"/>
      <c r="EY72" s="257"/>
      <c r="EZ72" s="257"/>
      <c r="FA72" s="257"/>
      <c r="FB72" s="257"/>
      <c r="FC72" s="257"/>
      <c r="FD72" s="257"/>
      <c r="FE72" s="257"/>
      <c r="FF72" s="257"/>
      <c r="FG72" s="257"/>
      <c r="FH72" s="257"/>
      <c r="FI72" s="257"/>
      <c r="FJ72" s="257"/>
      <c r="FK72" s="257"/>
      <c r="FL72" s="257"/>
      <c r="FM72" s="257"/>
      <c r="FN72" s="257"/>
      <c r="FO72" s="257"/>
      <c r="FP72" s="257"/>
      <c r="FQ72" s="257"/>
      <c r="FR72" s="257"/>
      <c r="FS72" s="257"/>
      <c r="FT72" s="257"/>
      <c r="FU72" s="257"/>
      <c r="FV72" s="257"/>
      <c r="FW72" s="257"/>
      <c r="FX72" s="257"/>
      <c r="FY72" s="257"/>
      <c r="FZ72" s="257"/>
      <c r="GA72" s="257"/>
      <c r="GB72" s="257"/>
      <c r="GC72" s="257"/>
      <c r="GD72" s="257"/>
      <c r="GE72" s="257"/>
      <c r="GF72" s="257"/>
      <c r="GG72" s="257"/>
      <c r="GH72" s="257"/>
      <c r="GI72" s="257"/>
      <c r="GJ72" s="257"/>
      <c r="GK72" s="257"/>
      <c r="GL72" s="257"/>
      <c r="GM72" s="257"/>
      <c r="GN72" s="257"/>
      <c r="GO72" s="257"/>
      <c r="GP72" s="257"/>
      <c r="GQ72" s="257"/>
      <c r="GR72" s="257"/>
      <c r="GS72" s="257"/>
      <c r="GT72" s="257"/>
      <c r="GU72" s="257"/>
      <c r="GV72" s="257"/>
      <c r="GW72" s="257"/>
      <c r="GX72" s="257"/>
      <c r="GY72" s="257"/>
      <c r="GZ72" s="257"/>
      <c r="HA72" s="257"/>
      <c r="HB72" s="257"/>
      <c r="HC72" s="257"/>
      <c r="HD72" s="257"/>
      <c r="HE72" s="257"/>
      <c r="HF72" s="257"/>
      <c r="HG72" s="257"/>
      <c r="HH72" s="257"/>
      <c r="HI72" s="257"/>
      <c r="HJ72" s="257"/>
      <c r="HK72" s="257"/>
      <c r="HL72" s="257"/>
      <c r="HM72" s="257"/>
      <c r="HN72" s="257"/>
      <c r="HO72" s="257"/>
      <c r="HP72" s="257"/>
      <c r="HQ72" s="257"/>
      <c r="HR72" s="257"/>
      <c r="HS72" s="257"/>
      <c r="HT72" s="257"/>
      <c r="HU72" s="257"/>
      <c r="HV72" s="257"/>
      <c r="HW72" s="257"/>
      <c r="HX72" s="257"/>
      <c r="HY72" s="257"/>
      <c r="HZ72" s="257"/>
      <c r="IA72" s="257"/>
      <c r="IB72" s="257"/>
      <c r="IC72" s="257"/>
      <c r="ID72" s="257"/>
      <c r="IE72" s="257"/>
      <c r="IF72" s="257"/>
      <c r="IG72" s="257"/>
      <c r="IH72" s="257"/>
      <c r="II72" s="257"/>
      <c r="IJ72" s="257"/>
      <c r="IK72" s="257"/>
      <c r="IL72" s="257"/>
      <c r="IM72" s="257"/>
      <c r="IN72" s="257"/>
      <c r="IO72" s="257"/>
      <c r="IP72" s="257"/>
      <c r="IQ72" s="257"/>
      <c r="IR72" s="257"/>
      <c r="IS72" s="257"/>
      <c r="IT72" s="257"/>
      <c r="IU72" s="257"/>
      <c r="IV72" s="257"/>
    </row>
  </sheetData>
  <sheetProtection password="D2DC" sheet="1"/>
  <mergeCells count="6">
    <mergeCell ref="A61:C61"/>
    <mergeCell ref="F1:G2"/>
    <mergeCell ref="AY1:BL1"/>
    <mergeCell ref="E6:E35"/>
    <mergeCell ref="BH6:BH35"/>
    <mergeCell ref="G36:I36"/>
  </mergeCells>
  <pageMargins left="0.98425196850393704" right="0.98425196850393704" top="0.74803149606299213" bottom="0.55118110236220474" header="0.31496062992125984" footer="0.31496062992125984"/>
  <pageSetup paperSize="9" scale="74" pageOrder="overThenDown" orientation="portrait" r:id="rId1"/>
  <headerFooter>
    <oddHeader>&amp;L&amp;"Arial,Fett"&amp;K01+039Angebot Wasserwirtschaft (Planung + Örtliche Bauaufsicht)&amp;"Arial,Standard"
nach VM.ED.2014&amp;R&amp;"Arial,Standard"&amp;K01+039Version 1
Stand: 12.02.2020</oddHeader>
    <oddFooter>&amp;L&amp;"Arial,Fett"&amp;K01+046LM.VM.2014&amp;"Arial,Standard"  |  Wasserwirtschaft  |  &amp;A | Angebotsformular&amp;R&amp;"Arial,Standard"&amp;K01+046&amp;P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baseColWidth="10" defaultRowHeight="15" x14ac:dyDescent="0.25"/>
  <sheetData>
    <row r="1" spans="1:1" x14ac:dyDescent="0.25">
      <c r="A1" t="s">
        <v>87</v>
      </c>
    </row>
  </sheetData>
  <pageMargins left="0.98425196850393704" right="0.98425196850393704" top="0.74803149606299213" bottom="0.55118110236220474" header="0.31496062992125984" footer="0.31496062992125984"/>
  <pageSetup paperSize="9" scale="74" pageOrder="overThenDown" orientation="portrait" r:id="rId1"/>
  <headerFooter>
    <oddHeader>&amp;L&amp;"Arial,Fett"&amp;K01+039Angebot Wasserwirtschaft (Planung + Örtliche Bauaufsicht)&amp;"Arial,Standard"
nach VM.ED.2014&amp;R&amp;"Arial,Standard"&amp;K01+039Version 1
Stand: 12.02.2020</oddHeader>
    <oddFooter>&amp;L&amp;"Arial,Fett"&amp;K01+046LM.VM.2014&amp;"Arial,Standard"  |  Wasserwirtschaft  |  &amp;A | Angebotsformular&amp;R&amp;"Arial,Standard"&amp;K01+046&amp;P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12</vt:i4>
      </vt:variant>
      <vt:variant>
        <vt:lpstr>Benannte Bereiche</vt:lpstr>
      </vt:variant>
      <vt:variant>
        <vt:i4>7</vt:i4>
      </vt:variant>
    </vt:vector>
  </HeadingPairs>
  <TitlesOfParts>
    <vt:vector size="19" baseType="lpstr">
      <vt:lpstr>ABA Kanal - BMGL</vt:lpstr>
      <vt:lpstr>Tabelle ABA Kanal</vt:lpstr>
      <vt:lpstr>_</vt:lpstr>
      <vt:lpstr>ARA Kläranlagen - BMGL</vt:lpstr>
      <vt:lpstr>Tabelle ARA Kläranlagen</vt:lpstr>
      <vt:lpstr>__</vt:lpstr>
      <vt:lpstr>WVA Wasserversorgung - BMGL</vt:lpstr>
      <vt:lpstr>Tabelle Wasserversorgung</vt:lpstr>
      <vt:lpstr>____</vt:lpstr>
      <vt:lpstr>WBA Wasserbau - BMGL</vt:lpstr>
      <vt:lpstr>Tabelle Wasserbau</vt:lpstr>
      <vt:lpstr>Basisdaten für dropdown</vt:lpstr>
      <vt:lpstr>'ABA Kanal - BMGL'!Druckbereich</vt:lpstr>
      <vt:lpstr>'ARA Kläranlagen - BMGL'!Druckbereich</vt:lpstr>
      <vt:lpstr>'WBA Wasserbau - BMGL'!Druckbereich</vt:lpstr>
      <vt:lpstr>'WVA Wasserversorgung - BMGL'!Druckbereich</vt:lpstr>
      <vt:lpstr>'ABA Kanal - BMGL'!Drucktitel</vt:lpstr>
      <vt:lpstr>'ARA Kläranlagen - BMGL'!Drucktitel</vt:lpstr>
      <vt:lpstr>'WVA Wasserversorgung - BMGL'!Drucktitel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Kienbeck Kerstin</dc:creator>
  <cp:lastModifiedBy>Kienbeck Kerstin</cp:lastModifiedBy>
  <cp:lastPrinted>2023-11-17T12:14:40Z</cp:lastPrinted>
  <dcterms:created xsi:type="dcterms:W3CDTF">2009-05-04T08:45:42Z</dcterms:created>
  <dcterms:modified xsi:type="dcterms:W3CDTF">2023-11-17T12:27:29Z</dcterms:modified>
</cp:coreProperties>
</file>