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698A1029-AC86-4BC8-988F-10ADE21045DA}" xr6:coauthVersionLast="47" xr6:coauthVersionMax="47" xr10:uidLastSave="{00000000-0000-0000-0000-000000000000}"/>
  <bookViews>
    <workbookView xWindow="-28920" yWindow="-120" windowWidth="29040" windowHeight="15840" tabRatio="914" xr2:uid="{00000000-000D-0000-FFFF-FFFF00000000}"/>
  </bookViews>
  <sheets>
    <sheet name="GP2a Ltg.+Stg." sheetId="56" r:id="rId1"/>
  </sheets>
  <definedNames>
    <definedName name="_xlnm.Print_Area" localSheetId="0">'GP2a Ltg.+Stg.'!$A$1:$I$97</definedName>
    <definedName name="_xlnm.Print_Titles" localSheetId="0">'GP2a Ltg.+Stg.'!$A:$C,'GP2a Ltg.+Stg.'!$2:$2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56" l="1"/>
  <c r="D79" i="56"/>
  <c r="I23" i="56"/>
  <c r="I24" i="56"/>
  <c r="I25" i="56"/>
  <c r="E22" i="56"/>
  <c r="I37" i="56" l="1"/>
  <c r="I15" i="56"/>
  <c r="I85" i="56"/>
  <c r="I33" i="56"/>
  <c r="I31" i="56"/>
  <c r="I20" i="56"/>
  <c r="I18" i="56"/>
  <c r="I16" i="56"/>
  <c r="I14" i="56"/>
  <c r="I12" i="56"/>
  <c r="I6" i="56"/>
  <c r="E55" i="56"/>
  <c r="E61" i="56" s="1"/>
  <c r="E79" i="56"/>
  <c r="E82" i="56" s="1"/>
  <c r="I27" i="56"/>
  <c r="I17" i="56"/>
  <c r="I13" i="56"/>
  <c r="I8" i="56"/>
  <c r="I11" i="56"/>
  <c r="E10" i="56"/>
  <c r="I29" i="56"/>
  <c r="I35" i="56" l="1"/>
  <c r="E35" i="56"/>
  <c r="D33" i="56" s="1"/>
  <c r="I39" i="56" l="1"/>
  <c r="F61" i="56" s="1"/>
  <c r="D29" i="56"/>
  <c r="D10" i="56"/>
  <c r="D20" i="56"/>
  <c r="D6" i="56"/>
  <c r="D31" i="56"/>
  <c r="D8" i="56"/>
  <c r="D27" i="56"/>
  <c r="D22" i="56"/>
  <c r="E59" i="56" l="1"/>
  <c r="D35" i="56"/>
  <c r="E63" i="56" l="1"/>
  <c r="F66" i="56" s="1"/>
  <c r="F73" i="56" s="1"/>
  <c r="F71" i="56" l="1"/>
  <c r="F75" i="56"/>
  <c r="F72" i="56"/>
  <c r="F77" i="56"/>
  <c r="F74" i="56"/>
  <c r="F76" i="56"/>
  <c r="F69" i="56"/>
  <c r="F70" i="56"/>
  <c r="F78" i="56"/>
  <c r="F81" i="56"/>
  <c r="F80" i="56"/>
  <c r="F79" i="56" l="1"/>
  <c r="F82" i="56" s="1"/>
  <c r="I82" i="56" s="1"/>
  <c r="I87" i="56" l="1"/>
  <c r="I89" i="56" s="1"/>
  <c r="I92" i="56" s="1"/>
  <c r="E97" i="56" s="1"/>
  <c r="I93" i="56" l="1"/>
  <c r="I95" i="56" s="1"/>
</calcChain>
</file>

<file path=xl/sharedStrings.xml><?xml version="1.0" encoding="utf-8"?>
<sst xmlns="http://schemas.openxmlformats.org/spreadsheetml/2006/main" count="94" uniqueCount="86">
  <si>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</si>
  <si>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</si>
  <si>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</si>
  <si>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</si>
  <si>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</si>
  <si>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</si>
  <si>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</si>
  <si>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</si>
  <si>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</si>
  <si>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</si>
  <si>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</si>
  <si>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</si>
  <si>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</si>
  <si>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</si>
  <si>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</si>
  <si>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</si>
  <si>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</si>
  <si>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</si>
  <si>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</si>
  <si>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</si>
  <si>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</si>
  <si>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</si>
  <si>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</si>
  <si>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</si>
  <si>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</si>
  <si>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</si>
  <si>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</si>
  <si>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</si>
  <si>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</si>
  <si>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</si>
  <si>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</si>
  <si>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</si>
  <si>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</si>
  <si>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1 bis 25</t>
  </si>
  <si>
    <t>LPH 1 Organisationsaufbau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</si>
  <si>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</si>
  <si>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</si>
  <si>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</si>
  <si>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</si>
  <si>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</si>
  <si>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</si>
  <si>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7 Begleitung der Bauausführung (KOL)</t>
  </si>
  <si>
    <t>LPH 8 Örtliche Bauaufsicht, Dokumentation</t>
  </si>
  <si>
    <t>LPH 9 Projektabschluss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</si>
  <si>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</si>
  <si>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</si>
  <si>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</si>
  <si>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</si>
  <si>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</si>
  <si>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</si>
  <si>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</si>
  <si>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</si>
  <si>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</si>
  <si>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ERK %</t>
  </si>
  <si>
    <t>Anforderungsmerkmale/Bewertungspunkte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</si>
  <si>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0,0214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+ 0,9143]</t>
    </r>
  </si>
  <si>
    <t>Prozentanteil an Errichtungskosten (netto, inkl. NK)</t>
  </si>
  <si>
    <t>Ermittlung Bemessungsgrundlage (BMGL)</t>
  </si>
  <si>
    <t>(PL + ÖBA)</t>
  </si>
  <si>
    <t>Summe Generalplaner Leitung+Steuerung ohne Nebenkosten</t>
  </si>
  <si>
    <t>Summe Generalplaner Leitung+Steuerung netto inkl. NK</t>
  </si>
  <si>
    <t xml:space="preserve">Summe Generalplaner Leitung+Steuerung brutto </t>
  </si>
  <si>
    <t>PLANUNGSLEISTUNGEN</t>
  </si>
  <si>
    <t>Stundenpool (optionale Leistungen)</t>
  </si>
  <si>
    <t>Einbaumöbel</t>
  </si>
  <si>
    <t>Serienmöbel</t>
  </si>
  <si>
    <t>Umbauzuschlag nach GP.11</t>
  </si>
  <si>
    <r>
      <rPr>
        <sz val="8"/>
        <color indexed="56"/>
        <rFont val="Wingdings 3"/>
        <family val="1"/>
        <charset val="2"/>
      </rPr>
      <t>|</t>
    </r>
    <r>
      <rPr>
        <sz val="8"/>
        <color indexed="56"/>
        <rFont val="Arial"/>
        <family val="2"/>
      </rPr>
      <t xml:space="preserve"> inkl Anpassung Faktor 1,75
   vom JUN-2016</t>
    </r>
  </si>
  <si>
    <r>
      <t>Vergütung VGPa = BMGL x h</t>
    </r>
    <r>
      <rPr>
        <vertAlign val="subscript"/>
        <sz val="10"/>
        <rFont val="Arial"/>
        <family val="2"/>
      </rPr>
      <t>GPa</t>
    </r>
    <r>
      <rPr>
        <sz val="10"/>
        <rFont val="Arial"/>
        <family val="2"/>
      </rPr>
      <t xml:space="preserve"> x Umbauzuschlag x f</t>
    </r>
    <r>
      <rPr>
        <vertAlign val="subscript"/>
        <sz val="10"/>
        <rFont val="Arial"/>
        <family val="2"/>
      </rPr>
      <t>LPH</t>
    </r>
  </si>
  <si>
    <r>
      <t>(f</t>
    </r>
    <r>
      <rPr>
        <vertAlign val="subscript"/>
        <sz val="10"/>
        <color indexed="23"/>
        <rFont val="Arial"/>
        <family val="2"/>
      </rPr>
      <t>LPH</t>
    </r>
    <r>
      <rPr>
        <sz val="10"/>
        <color indexed="23"/>
        <rFont val="Arial"/>
        <family val="2"/>
      </rPr>
      <t xml:space="preserve"> = 100%)</t>
    </r>
  </si>
  <si>
    <t>LM.VM.</t>
  </si>
  <si>
    <t>Generalplaner Leitung+Steuerung 2.a nach VM.GP.2023</t>
  </si>
  <si>
    <t>mitzuverarbeitende Bausubstanz (Umbau)</t>
  </si>
  <si>
    <t>gering          durchschnitt.          hoch</t>
  </si>
  <si>
    <t>über 100 Mio €</t>
  </si>
  <si>
    <t>mehr als 20 Nutzer, Planungsbeteiligte</t>
  </si>
  <si>
    <t>starke terminliche Verdichtung</t>
  </si>
  <si>
    <t>mehr als 50 Ausführungsbeteiligte</t>
  </si>
  <si>
    <r>
      <rPr>
        <b/>
        <sz val="8"/>
        <color rgb="FF000000"/>
        <rFont val="Arial"/>
        <family val="2"/>
      </rPr>
      <t>GP Leitung+Steuerung 2.a</t>
    </r>
    <r>
      <rPr>
        <sz val="8"/>
        <color indexed="8"/>
        <rFont val="Arial"/>
        <family val="2"/>
      </rPr>
      <t xml:space="preserve">                              nach VM.GP.2023</t>
    </r>
  </si>
  <si>
    <t>0 bis 5</t>
  </si>
  <si>
    <t>0 bis 3</t>
  </si>
  <si>
    <t>NEBENKOSTEN</t>
  </si>
  <si>
    <r>
      <t>%-Satz GPa [h</t>
    </r>
    <r>
      <rPr>
        <vertAlign val="subscript"/>
        <sz val="10"/>
        <rFont val="Arial"/>
        <family val="2"/>
      </rPr>
      <t>GPa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1,75</t>
    </r>
    <r>
      <rPr>
        <sz val="10"/>
        <rFont val="Arial"/>
        <family val="2"/>
      </rPr>
      <t xml:space="preserve"> x (-0,0466 x LN(BMGL) + 1,213)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</si>
  <si>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Zusatz Nachweise der Nachhaltigkeit</t>
  </si>
  <si>
    <t>Zusatz GP-Koordination Standardraumbuch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</si>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</sst>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0.000%"/>
    <numFmt numFmtId="166" formatCode="#,##0&quot; öS&quot;"/>
    <numFmt numFmtId="167" formatCode="#,##0&quot; €&quot;"/>
    <numFmt numFmtId="168" formatCode="#,##0.00000"/>
    <numFmt numFmtId="169" formatCode="_-* #,##0.0000_-;\-* #,##0.0000_-;_-* &quot;-&quot;??_-;_-@_-"/>
    <numFmt numFmtId="170" formatCode="0.0%"/>
    <numFmt numFmtId="171" formatCode="0.0000%"/>
    <numFmt numFmtId="172" formatCode="#,##0\ &quot;h&quot;"/>
    <numFmt numFmtId="173" formatCode="#,##0.00\ &quot;€/h&quot;"/>
  </numFmts>
  <fonts count="6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23"/>
      <name val="Arial"/>
      <family val="2"/>
    </font>
    <font>
      <sz val="8"/>
      <color indexed="56"/>
      <name val="Wingdings 3"/>
      <family val="1"/>
      <charset val="2"/>
    </font>
    <font>
      <sz val="8"/>
      <color indexed="56"/>
      <name val="Arial"/>
      <family val="2"/>
    </font>
    <font>
      <vertAlign val="subscript"/>
      <sz val="10"/>
      <color indexed="23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i/>
      <sz val="10"/>
      <color theme="1"/>
      <name val="Calibri"/>
      <family val="2"/>
      <scheme val="minor"/>
    </font>
    <font>
      <sz val="9"/>
      <color theme="0" tint="-0.499984740745262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sz val="8"/>
      <color theme="3"/>
      <name val="Arial"/>
      <family val="2"/>
    </font>
    <font>
      <b/>
      <sz val="8"/>
      <color rgb="FF000000"/>
      <name val="Arial"/>
      <family val="2"/>
    </font>
    <font>
      <sz val="14"/>
      <name val="Arial"/>
      <family val="2"/>
    </font>
    <font>
      <sz val="6"/>
      <color rgb="FFFF0000"/>
      <name val="Arial"/>
      <family val="2"/>
    </font>
    <font>
      <sz val="8"/>
      <color theme="1" tint="0.49998474074526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</borders>
  <cellStyleXfs count="42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7" applyNumberFormat="0" applyAlignment="0" applyProtection="0"/>
    <xf numFmtId="0" fontId="28" fillId="8" borderId="8" applyNumberFormat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9" fillId="9" borderId="8" applyNumberForma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32" fillId="11" borderId="0" applyNumberFormat="0" applyBorder="0" applyAlignment="0" applyProtection="0"/>
    <xf numFmtId="0" fontId="12" fillId="0" borderId="0" applyFont="0" applyFill="0" applyBorder="0" applyAlignment="0" applyProtection="0"/>
    <xf numFmtId="0" fontId="33" fillId="12" borderId="0" applyNumberFormat="0" applyBorder="0" applyAlignment="0" applyProtection="0"/>
    <xf numFmtId="0" fontId="25" fillId="13" borderId="10" applyNumberFormat="0" applyFont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14" borderId="0" applyNumberFormat="0" applyBorder="0" applyAlignment="0" applyProtection="0"/>
    <xf numFmtId="0" fontId="25" fillId="0" borderId="0"/>
    <xf numFmtId="0" fontId="2" fillId="0" borderId="0"/>
    <xf numFmtId="0" fontId="4" fillId="0" borderId="0"/>
    <xf numFmtId="0" fontId="25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41" fillId="15" borderId="15" applyNumberFormat="0" applyAlignment="0" applyProtection="0"/>
  </cellStyleXfs>
  <cellXfs count="231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3" fontId="5" fillId="0" borderId="0" xfId="33" applyNumberFormat="1" applyFont="1" applyAlignment="1">
      <alignment vertical="center"/>
    </xf>
    <xf numFmtId="1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5" fillId="0" borderId="0" xfId="33" applyFont="1" applyAlignment="1">
      <alignment vertical="top"/>
    </xf>
    <xf numFmtId="0" fontId="0" fillId="0" borderId="0" xfId="0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5" fontId="2" fillId="0" borderId="0" xfId="30" applyNumberFormat="1"/>
    <xf numFmtId="166" fontId="7" fillId="0" borderId="0" xfId="30" applyNumberFormat="1" applyFont="1"/>
    <xf numFmtId="10" fontId="2" fillId="0" borderId="0" xfId="30" applyNumberFormat="1" applyAlignment="1">
      <alignment horizontal="right"/>
    </xf>
    <xf numFmtId="168" fontId="2" fillId="0" borderId="0" xfId="30" applyNumberFormat="1" applyAlignment="1">
      <alignment vertical="center"/>
    </xf>
    <xf numFmtId="167" fontId="9" fillId="0" borderId="0" xfId="30" applyNumberFormat="1" applyFont="1" applyAlignment="1">
      <alignment vertical="center"/>
    </xf>
    <xf numFmtId="0" fontId="42" fillId="0" borderId="0" xfId="0" applyFont="1" applyAlignment="1">
      <alignment horizontal="justify" vertical="center"/>
    </xf>
    <xf numFmtId="3" fontId="14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8" fillId="0" borderId="0" xfId="33" applyFont="1"/>
    <xf numFmtId="3" fontId="8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12" applyFont="1" applyFill="1" applyBorder="1" applyAlignment="1">
      <alignment horizontal="center" vertical="center"/>
    </xf>
    <xf numFmtId="10" fontId="16" fillId="0" borderId="0" xfId="33" applyNumberFormat="1" applyFont="1" applyAlignment="1">
      <alignment horizontal="left" wrapText="1"/>
    </xf>
    <xf numFmtId="3" fontId="8" fillId="0" borderId="0" xfId="33" applyNumberFormat="1" applyFont="1" applyAlignment="1">
      <alignment horizontal="right"/>
    </xf>
    <xf numFmtId="167" fontId="7" fillId="0" borderId="0" xfId="30" applyNumberFormat="1" applyFont="1"/>
    <xf numFmtId="9" fontId="2" fillId="0" borderId="0" xfId="30" applyNumberFormat="1" applyAlignment="1">
      <alignment horizontal="center"/>
    </xf>
    <xf numFmtId="165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5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5" fontId="1" fillId="0" borderId="0" xfId="30" applyNumberFormat="1" applyFont="1"/>
    <xf numFmtId="166" fontId="7" fillId="0" borderId="4" xfId="30" applyNumberFormat="1" applyFont="1" applyBorder="1"/>
    <xf numFmtId="166" fontId="7" fillId="0" borderId="5" xfId="30" applyNumberFormat="1" applyFont="1" applyBorder="1"/>
    <xf numFmtId="0" fontId="2" fillId="0" borderId="5" xfId="30" applyBorder="1"/>
    <xf numFmtId="0" fontId="10" fillId="0" borderId="0" xfId="30" applyFont="1"/>
    <xf numFmtId="0" fontId="10" fillId="0" borderId="0" xfId="30" applyFont="1" applyAlignment="1">
      <alignment horizontal="right"/>
    </xf>
    <xf numFmtId="165" fontId="10" fillId="0" borderId="0" xfId="30" applyNumberFormat="1" applyFont="1"/>
    <xf numFmtId="9" fontId="2" fillId="0" borderId="4" xfId="30" applyNumberFormat="1" applyBorder="1" applyAlignment="1">
      <alignment horizontal="center"/>
    </xf>
    <xf numFmtId="9" fontId="2" fillId="0" borderId="5" xfId="30" applyNumberFormat="1" applyBorder="1" applyAlignment="1">
      <alignment horizontal="center"/>
    </xf>
    <xf numFmtId="3" fontId="13" fillId="0" borderId="0" xfId="33" applyNumberFormat="1" applyFont="1" applyAlignment="1">
      <alignment vertical="center"/>
    </xf>
    <xf numFmtId="10" fontId="14" fillId="0" borderId="0" xfId="33" applyNumberFormat="1" applyFont="1" applyAlignment="1">
      <alignment horizontal="right" vertical="center"/>
    </xf>
    <xf numFmtId="0" fontId="13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9" fillId="16" borderId="16" xfId="33" applyNumberFormat="1" applyFont="1" applyFill="1" applyBorder="1" applyAlignment="1">
      <alignment horizontal="left" vertical="center"/>
    </xf>
    <xf numFmtId="0" fontId="9" fillId="16" borderId="16" xfId="33" applyFont="1" applyFill="1" applyBorder="1" applyAlignment="1">
      <alignment vertical="center"/>
    </xf>
    <xf numFmtId="164" fontId="5" fillId="0" borderId="17" xfId="33" applyNumberFormat="1" applyFont="1" applyBorder="1" applyAlignment="1">
      <alignment horizontal="left"/>
    </xf>
    <xf numFmtId="0" fontId="5" fillId="0" borderId="17" xfId="33" applyFont="1" applyBorder="1"/>
    <xf numFmtId="164" fontId="5" fillId="0" borderId="18" xfId="33" applyNumberFormat="1" applyFont="1" applyBorder="1" applyAlignment="1">
      <alignment horizontal="left"/>
    </xf>
    <xf numFmtId="0" fontId="5" fillId="0" borderId="18" xfId="33" applyFont="1" applyBorder="1"/>
    <xf numFmtId="3" fontId="14" fillId="0" borderId="0" xfId="33" applyNumberFormat="1" applyFont="1" applyAlignment="1">
      <alignment horizontal="right" vertical="center"/>
    </xf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5" fontId="1" fillId="16" borderId="0" xfId="30" applyNumberFormat="1" applyFont="1" applyFill="1"/>
    <xf numFmtId="0" fontId="2" fillId="16" borderId="0" xfId="30" applyFill="1"/>
    <xf numFmtId="167" fontId="18" fillId="16" borderId="0" xfId="30" applyNumberFormat="1" applyFont="1" applyFill="1"/>
    <xf numFmtId="4" fontId="2" fillId="16" borderId="0" xfId="30" applyNumberFormat="1" applyFill="1" applyAlignment="1">
      <alignment vertical="center"/>
    </xf>
    <xf numFmtId="0" fontId="9" fillId="0" borderId="0" xfId="33" applyFont="1" applyAlignment="1">
      <alignment horizontal="left"/>
    </xf>
    <xf numFmtId="0" fontId="5" fillId="0" borderId="0" xfId="33" applyFont="1" applyAlignment="1">
      <alignment vertical="center"/>
    </xf>
    <xf numFmtId="0" fontId="15" fillId="0" borderId="0" xfId="33" applyFont="1" applyAlignment="1">
      <alignment vertical="center"/>
    </xf>
    <xf numFmtId="0" fontId="1" fillId="16" borderId="0" xfId="33" applyFont="1" applyFill="1" applyAlignment="1">
      <alignment horizontal="left" vertical="center"/>
    </xf>
    <xf numFmtId="0" fontId="17" fillId="16" borderId="0" xfId="33" applyFont="1" applyFill="1" applyAlignment="1">
      <alignment vertical="center"/>
    </xf>
    <xf numFmtId="3" fontId="15" fillId="0" borderId="0" xfId="33" applyNumberFormat="1" applyFont="1" applyAlignment="1">
      <alignment horizontal="right" vertical="center"/>
    </xf>
    <xf numFmtId="9" fontId="1" fillId="16" borderId="0" xfId="33" applyNumberFormat="1" applyFont="1" applyFill="1" applyAlignment="1">
      <alignment vertical="center"/>
    </xf>
    <xf numFmtId="0" fontId="0" fillId="0" borderId="0" xfId="0" applyAlignment="1">
      <alignment vertical="center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70" fontId="5" fillId="0" borderId="16" xfId="33" applyNumberFormat="1" applyFont="1" applyBorder="1" applyAlignment="1">
      <alignment horizontal="right" vertical="center"/>
    </xf>
    <xf numFmtId="170" fontId="5" fillId="0" borderId="0" xfId="33" applyNumberFormat="1" applyFont="1" applyAlignment="1">
      <alignment horizontal="right"/>
    </xf>
    <xf numFmtId="170" fontId="5" fillId="0" borderId="17" xfId="33" applyNumberFormat="1" applyFont="1" applyBorder="1" applyAlignment="1">
      <alignment horizontal="right"/>
    </xf>
    <xf numFmtId="170" fontId="5" fillId="0" borderId="18" xfId="33" applyNumberFormat="1" applyFont="1" applyBorder="1" applyAlignment="1">
      <alignment horizontal="right"/>
    </xf>
    <xf numFmtId="170" fontId="5" fillId="0" borderId="0" xfId="33" applyNumberFormat="1" applyFont="1" applyAlignment="1">
      <alignment horizontal="right" vertical="center"/>
    </xf>
    <xf numFmtId="42" fontId="1" fillId="16" borderId="0" xfId="30" applyNumberFormat="1" applyFont="1" applyFill="1" applyAlignment="1">
      <alignment horizontal="right"/>
    </xf>
    <xf numFmtId="42" fontId="2" fillId="0" borderId="0" xfId="30" applyNumberFormat="1" applyAlignment="1">
      <alignment horizontal="right"/>
    </xf>
    <xf numFmtId="42" fontId="1" fillId="0" borderId="0" xfId="30" applyNumberFormat="1" applyFont="1" applyAlignment="1">
      <alignment horizontal="right"/>
    </xf>
    <xf numFmtId="42" fontId="2" fillId="0" borderId="4" xfId="30" applyNumberFormat="1" applyBorder="1" applyAlignment="1">
      <alignment horizontal="right"/>
    </xf>
    <xf numFmtId="3" fontId="6" fillId="0" borderId="0" xfId="33" applyNumberFormat="1" applyFont="1" applyAlignment="1">
      <alignment vertical="top" wrapText="1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8" fillId="0" borderId="0" xfId="31" applyFont="1" applyAlignment="1">
      <alignment vertical="center"/>
    </xf>
    <xf numFmtId="165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5" fontId="1" fillId="0" borderId="2" xfId="31" applyNumberFormat="1" applyFont="1" applyBorder="1" applyAlignment="1">
      <alignment horizontal="right" vertical="center"/>
    </xf>
    <xf numFmtId="165" fontId="1" fillId="0" borderId="0" xfId="31" applyNumberFormat="1" applyFont="1" applyAlignment="1">
      <alignment horizontal="right" vertical="center"/>
    </xf>
    <xf numFmtId="0" fontId="44" fillId="0" borderId="0" xfId="31" applyFont="1" applyAlignment="1">
      <alignment vertical="center"/>
    </xf>
    <xf numFmtId="167" fontId="2" fillId="0" borderId="0" xfId="31" applyNumberFormat="1" applyAlignment="1">
      <alignment horizontal="right" vertical="center"/>
    </xf>
    <xf numFmtId="0" fontId="2" fillId="0" borderId="0" xfId="31" applyAlignment="1">
      <alignment horizontal="left" vertical="center"/>
    </xf>
    <xf numFmtId="10" fontId="2" fillId="0" borderId="0" xfId="31" applyNumberFormat="1" applyAlignment="1">
      <alignment horizontal="right" vertical="center"/>
    </xf>
    <xf numFmtId="0" fontId="46" fillId="18" borderId="0" xfId="30" applyFont="1" applyFill="1"/>
    <xf numFmtId="165" fontId="46" fillId="18" borderId="0" xfId="30" applyNumberFormat="1" applyFont="1" applyFill="1"/>
    <xf numFmtId="0" fontId="47" fillId="18" borderId="0" xfId="30" applyFont="1" applyFill="1"/>
    <xf numFmtId="166" fontId="48" fillId="18" borderId="0" xfId="30" applyNumberFormat="1" applyFont="1" applyFill="1"/>
    <xf numFmtId="9" fontId="47" fillId="18" borderId="0" xfId="30" applyNumberFormat="1" applyFont="1" applyFill="1" applyAlignment="1">
      <alignment horizontal="center"/>
    </xf>
    <xf numFmtId="0" fontId="46" fillId="18" borderId="0" xfId="33" applyFont="1" applyFill="1" applyAlignment="1">
      <alignment horizontal="left" vertical="center"/>
    </xf>
    <xf numFmtId="0" fontId="49" fillId="18" borderId="0" xfId="33" applyFont="1" applyFill="1" applyAlignment="1">
      <alignment vertical="center"/>
    </xf>
    <xf numFmtId="42" fontId="10" fillId="18" borderId="0" xfId="31" applyNumberFormat="1" applyFont="1" applyFill="1" applyAlignment="1">
      <alignment horizontal="right" vertical="center"/>
    </xf>
    <xf numFmtId="0" fontId="46" fillId="18" borderId="0" xfId="30" applyFont="1" applyFill="1" applyAlignment="1">
      <alignment horizontal="right"/>
    </xf>
    <xf numFmtId="42" fontId="46" fillId="18" borderId="0" xfId="30" applyNumberFormat="1" applyFont="1" applyFill="1" applyAlignment="1">
      <alignment horizontal="right"/>
    </xf>
    <xf numFmtId="0" fontId="19" fillId="0" borderId="0" xfId="33" applyFont="1"/>
    <xf numFmtId="0" fontId="20" fillId="0" borderId="0" xfId="33" applyFont="1" applyAlignment="1">
      <alignment horizontal="left"/>
    </xf>
    <xf numFmtId="10" fontId="19" fillId="0" borderId="0" xfId="33" applyNumberFormat="1" applyFont="1" applyAlignment="1">
      <alignment horizontal="right"/>
    </xf>
    <xf numFmtId="3" fontId="19" fillId="0" borderId="0" xfId="33" applyNumberFormat="1" applyFont="1" applyAlignment="1">
      <alignment horizontal="right"/>
    </xf>
    <xf numFmtId="0" fontId="51" fillId="0" borderId="0" xfId="0" applyFont="1"/>
    <xf numFmtId="10" fontId="52" fillId="0" borderId="0" xfId="33" applyNumberFormat="1" applyFont="1"/>
    <xf numFmtId="10" fontId="2" fillId="17" borderId="0" xfId="30" applyNumberFormat="1" applyFill="1" applyAlignment="1" applyProtection="1">
      <alignment horizontal="right"/>
      <protection locked="0"/>
    </xf>
    <xf numFmtId="10" fontId="2" fillId="0" borderId="0" xfId="30" applyNumberFormat="1" applyAlignment="1">
      <alignment horizontal="center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2" xfId="31" applyNumberFormat="1" applyFill="1" applyBorder="1" applyAlignment="1" applyProtection="1">
      <alignment horizontal="right" vertical="center"/>
      <protection locked="0"/>
    </xf>
    <xf numFmtId="10" fontId="2" fillId="16" borderId="0" xfId="30" applyNumberFormat="1" applyFill="1"/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72" fontId="8" fillId="17" borderId="23" xfId="33" applyNumberFormat="1" applyFont="1" applyFill="1" applyBorder="1" applyProtection="1">
      <protection locked="0"/>
    </xf>
    <xf numFmtId="173" fontId="2" fillId="17" borderId="0" xfId="31" applyNumberFormat="1" applyFill="1" applyAlignment="1" applyProtection="1">
      <alignment horizontal="right" vertical="center"/>
      <protection locked="0"/>
    </xf>
    <xf numFmtId="170" fontId="5" fillId="0" borderId="26" xfId="33" applyNumberFormat="1" applyFont="1" applyBorder="1" applyAlignment="1">
      <alignment horizontal="right"/>
    </xf>
    <xf numFmtId="10" fontId="5" fillId="0" borderId="0" xfId="33" applyNumberFormat="1" applyFont="1" applyAlignment="1">
      <alignment horizontal="center"/>
    </xf>
    <xf numFmtId="167" fontId="2" fillId="0" borderId="0" xfId="31" applyNumberFormat="1" applyAlignment="1">
      <alignment vertical="center"/>
    </xf>
    <xf numFmtId="42" fontId="1" fillId="16" borderId="4" xfId="31" applyNumberFormat="1" applyFont="1" applyFill="1" applyBorder="1" applyAlignment="1">
      <alignment horizontal="right" vertical="center"/>
    </xf>
    <xf numFmtId="167" fontId="9" fillId="0" borderId="0" xfId="31" applyNumberFormat="1" applyFont="1" applyAlignment="1">
      <alignment vertical="center"/>
    </xf>
    <xf numFmtId="9" fontId="2" fillId="17" borderId="0" xfId="31" applyNumberFormat="1" applyFill="1" applyAlignment="1" applyProtection="1">
      <alignment vertical="center"/>
      <protection locked="0"/>
    </xf>
    <xf numFmtId="165" fontId="43" fillId="0" borderId="0" xfId="31" applyNumberFormat="1" applyFont="1" applyAlignment="1">
      <alignment horizontal="left" vertical="center"/>
    </xf>
    <xf numFmtId="171" fontId="19" fillId="0" borderId="0" xfId="22" applyNumberFormat="1" applyFont="1" applyProtection="1"/>
    <xf numFmtId="42" fontId="9" fillId="16" borderId="2" xfId="30" applyNumberFormat="1" applyFont="1" applyFill="1" applyBorder="1" applyAlignment="1">
      <alignment horizontal="right" vertical="center"/>
    </xf>
    <xf numFmtId="10" fontId="53" fillId="0" borderId="0" xfId="22" applyNumberFormat="1" applyFont="1" applyAlignment="1">
      <alignment horizontal="right" vertical="center"/>
    </xf>
    <xf numFmtId="10" fontId="53" fillId="0" borderId="2" xfId="22" applyNumberFormat="1" applyFont="1" applyBorder="1" applyAlignment="1">
      <alignment horizontal="right" vertical="center"/>
    </xf>
    <xf numFmtId="1" fontId="54" fillId="0" borderId="0" xfId="12" applyNumberFormat="1" applyFont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0" fontId="9" fillId="0" borderId="16" xfId="33" applyFont="1" applyBorder="1" applyAlignment="1">
      <alignment vertical="center"/>
    </xf>
    <xf numFmtId="3" fontId="1" fillId="16" borderId="0" xfId="33" applyNumberFormat="1" applyFont="1" applyFill="1" applyAlignment="1">
      <alignment horizontal="right" vertical="center"/>
    </xf>
    <xf numFmtId="1" fontId="9" fillId="16" borderId="0" xfId="33" applyNumberFormat="1" applyFont="1" applyFill="1" applyAlignment="1">
      <alignment vertical="center"/>
    </xf>
    <xf numFmtId="10" fontId="5" fillId="17" borderId="0" xfId="33" applyNumberFormat="1" applyFont="1" applyFill="1" applyAlignment="1">
      <alignment horizontal="right"/>
    </xf>
    <xf numFmtId="167" fontId="9" fillId="17" borderId="0" xfId="31" applyNumberFormat="1" applyFont="1" applyFill="1" applyAlignment="1">
      <alignment vertical="center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10" fontId="5" fillId="17" borderId="19" xfId="33" applyNumberFormat="1" applyFont="1" applyFill="1" applyBorder="1" applyAlignment="1">
      <alignment horizontal="right"/>
    </xf>
    <xf numFmtId="167" fontId="9" fillId="17" borderId="19" xfId="31" applyNumberFormat="1" applyFont="1" applyFill="1" applyBorder="1" applyAlignment="1">
      <alignment vertical="center"/>
    </xf>
    <xf numFmtId="171" fontId="1" fillId="16" borderId="20" xfId="22" applyNumberFormat="1" applyFont="1" applyFill="1" applyBorder="1" applyAlignment="1" applyProtection="1">
      <alignment horizontal="right" vertical="center"/>
    </xf>
    <xf numFmtId="165" fontId="1" fillId="0" borderId="6" xfId="31" applyNumberFormat="1" applyFont="1" applyBorder="1" applyAlignment="1">
      <alignment horizontal="right" vertical="center"/>
    </xf>
    <xf numFmtId="0" fontId="53" fillId="0" borderId="0" xfId="31" applyFont="1" applyAlignment="1">
      <alignment horizontal="center" vertical="center"/>
    </xf>
    <xf numFmtId="10" fontId="53" fillId="0" borderId="0" xfId="22" applyNumberFormat="1" applyFont="1" applyFill="1" applyAlignment="1" applyProtection="1">
      <alignment vertical="center"/>
    </xf>
    <xf numFmtId="10" fontId="45" fillId="0" borderId="0" xfId="22" applyNumberFormat="1" applyFont="1" applyFill="1" applyAlignment="1" applyProtection="1">
      <alignment vertical="center"/>
    </xf>
    <xf numFmtId="167" fontId="2" fillId="0" borderId="2" xfId="31" applyNumberFormat="1" applyBorder="1" applyAlignment="1">
      <alignment vertical="center"/>
    </xf>
    <xf numFmtId="10" fontId="45" fillId="0" borderId="2" xfId="22" applyNumberFormat="1" applyFont="1" applyFill="1" applyBorder="1" applyAlignment="1" applyProtection="1">
      <alignment vertical="center"/>
    </xf>
    <xf numFmtId="167" fontId="8" fillId="0" borderId="0" xfId="31" applyNumberFormat="1" applyFont="1" applyAlignment="1">
      <alignment vertical="center"/>
    </xf>
    <xf numFmtId="42" fontId="9" fillId="0" borderId="0" xfId="30" applyNumberFormat="1" applyFont="1" applyAlignment="1">
      <alignment vertical="center"/>
    </xf>
    <xf numFmtId="1" fontId="5" fillId="0" borderId="16" xfId="33" applyNumberFormat="1" applyFont="1" applyBorder="1"/>
    <xf numFmtId="1" fontId="5" fillId="0" borderId="27" xfId="33" applyNumberFormat="1" applyFont="1" applyBorder="1"/>
    <xf numFmtId="0" fontId="8" fillId="0" borderId="3" xfId="33" applyFont="1" applyBorder="1"/>
    <xf numFmtId="0" fontId="3" fillId="0" borderId="3" xfId="12" applyFont="1" applyFill="1" applyBorder="1" applyAlignment="1" applyProtection="1">
      <alignment horizontal="center" vertical="center"/>
    </xf>
    <xf numFmtId="10" fontId="5" fillId="17" borderId="20" xfId="33" applyNumberFormat="1" applyFont="1" applyFill="1" applyBorder="1" applyAlignment="1">
      <alignment horizontal="right"/>
    </xf>
    <xf numFmtId="42" fontId="9" fillId="17" borderId="20" xfId="31" applyNumberFormat="1" applyFont="1" applyFill="1" applyBorder="1" applyAlignment="1">
      <alignment vertical="center"/>
    </xf>
    <xf numFmtId="42" fontId="9" fillId="17" borderId="19" xfId="31" applyNumberFormat="1" applyFont="1" applyFill="1" applyBorder="1" applyAlignment="1">
      <alignment vertical="center"/>
    </xf>
    <xf numFmtId="42" fontId="1" fillId="16" borderId="0" xfId="30" applyNumberFormat="1" applyFont="1" applyFill="1" applyAlignment="1">
      <alignment horizontal="right" vertical="center"/>
    </xf>
    <xf numFmtId="10" fontId="2" fillId="17" borderId="0" xfId="31" applyNumberFormat="1" applyFill="1" applyAlignment="1" applyProtection="1">
      <alignment horizontal="right" vertical="center"/>
      <protection locked="0"/>
    </xf>
    <xf numFmtId="42" fontId="2" fillId="19" borderId="0" xfId="30" applyNumberFormat="1" applyFill="1"/>
    <xf numFmtId="42" fontId="2" fillId="19" borderId="0" xfId="30" applyNumberFormat="1" applyFill="1" applyAlignment="1">
      <alignment horizontal="right"/>
    </xf>
    <xf numFmtId="42" fontId="46" fillId="18" borderId="0" xfId="33" applyNumberFormat="1" applyFont="1" applyFill="1" applyAlignment="1">
      <alignment horizontal="right" vertical="center"/>
    </xf>
    <xf numFmtId="3" fontId="50" fillId="18" borderId="0" xfId="33" applyNumberFormat="1" applyFont="1" applyFill="1" applyAlignment="1">
      <alignment horizontal="center" vertical="center"/>
    </xf>
    <xf numFmtId="3" fontId="8" fillId="17" borderId="16" xfId="33" applyNumberFormat="1" applyFont="1" applyFill="1" applyBorder="1" applyAlignment="1" applyProtection="1">
      <alignment vertical="center"/>
      <protection locked="0"/>
    </xf>
    <xf numFmtId="9" fontId="8" fillId="17" borderId="20" xfId="33" applyNumberFormat="1" applyFont="1" applyFill="1" applyBorder="1" applyAlignment="1" applyProtection="1">
      <alignment horizontal="right" vertical="center"/>
      <protection locked="0"/>
    </xf>
    <xf numFmtId="3" fontId="8" fillId="16" borderId="29" xfId="33" applyNumberFormat="1" applyFont="1" applyFill="1" applyBorder="1" applyAlignment="1">
      <alignment vertical="center"/>
    </xf>
    <xf numFmtId="3" fontId="8" fillId="0" borderId="0" xfId="33" applyNumberFormat="1" applyFont="1" applyAlignment="1">
      <alignment horizontal="right" vertical="center"/>
    </xf>
    <xf numFmtId="0" fontId="8" fillId="0" borderId="0" xfId="33" applyFont="1" applyAlignment="1">
      <alignment vertical="center"/>
    </xf>
    <xf numFmtId="9" fontId="8" fillId="0" borderId="19" xfId="33" applyNumberFormat="1" applyFont="1" applyBorder="1" applyAlignment="1">
      <alignment horizontal="right" vertical="center"/>
    </xf>
    <xf numFmtId="9" fontId="8" fillId="17" borderId="19" xfId="33" applyNumberFormat="1" applyFont="1" applyFill="1" applyBorder="1" applyAlignment="1" applyProtection="1">
      <alignment horizontal="right" vertical="center"/>
      <protection locked="0"/>
    </xf>
    <xf numFmtId="3" fontId="8" fillId="0" borderId="0" xfId="33" applyNumberFormat="1" applyFont="1" applyAlignment="1">
      <alignment vertical="center"/>
    </xf>
    <xf numFmtId="3" fontId="8" fillId="16" borderId="0" xfId="33" applyNumberFormat="1" applyFont="1" applyFill="1" applyAlignment="1">
      <alignment vertical="center"/>
    </xf>
    <xf numFmtId="3" fontId="8" fillId="17" borderId="19" xfId="33" applyNumberFormat="1" applyFont="1" applyFill="1" applyBorder="1" applyAlignment="1" applyProtection="1">
      <alignment vertical="center"/>
      <protection locked="0"/>
    </xf>
    <xf numFmtId="9" fontId="8" fillId="17" borderId="28" xfId="33" applyNumberFormat="1" applyFont="1" applyFill="1" applyBorder="1" applyAlignment="1" applyProtection="1">
      <alignment horizontal="right" vertical="center"/>
      <protection locked="0"/>
    </xf>
    <xf numFmtId="3" fontId="8" fillId="16" borderId="20" xfId="33" applyNumberFormat="1" applyFont="1" applyFill="1" applyBorder="1" applyAlignment="1">
      <alignment vertical="center"/>
    </xf>
    <xf numFmtId="3" fontId="8" fillId="17" borderId="24" xfId="33" applyNumberFormat="1" applyFont="1" applyFill="1" applyBorder="1" applyAlignment="1" applyProtection="1">
      <alignment vertical="center"/>
      <protection locked="0"/>
    </xf>
    <xf numFmtId="3" fontId="8" fillId="16" borderId="19" xfId="33" applyNumberFormat="1" applyFont="1" applyFill="1" applyBorder="1" applyAlignment="1">
      <alignment vertical="center"/>
    </xf>
    <xf numFmtId="3" fontId="8" fillId="17" borderId="25" xfId="33" applyNumberFormat="1" applyFont="1" applyFill="1" applyBorder="1" applyAlignment="1" applyProtection="1">
      <alignment vertical="center"/>
      <protection locked="0"/>
    </xf>
    <xf numFmtId="3" fontId="8" fillId="16" borderId="21" xfId="33" applyNumberFormat="1" applyFont="1" applyFill="1" applyBorder="1" applyAlignment="1">
      <alignment vertical="center"/>
    </xf>
    <xf numFmtId="9" fontId="9" fillId="0" borderId="19" xfId="33" applyNumberFormat="1" applyFont="1" applyBorder="1" applyAlignment="1">
      <alignment horizontal="right" vertical="center"/>
    </xf>
    <xf numFmtId="3" fontId="8" fillId="0" borderId="20" xfId="33" applyNumberFormat="1" applyFont="1" applyBorder="1" applyAlignment="1">
      <alignment vertical="center"/>
    </xf>
    <xf numFmtId="3" fontId="8" fillId="16" borderId="16" xfId="33" applyNumberFormat="1" applyFont="1" applyFill="1" applyBorder="1" applyAlignment="1">
      <alignment vertical="center"/>
    </xf>
    <xf numFmtId="10" fontId="8" fillId="0" borderId="0" xfId="33" applyNumberFormat="1" applyFont="1" applyAlignment="1">
      <alignment horizontal="right" vertical="center"/>
    </xf>
    <xf numFmtId="10" fontId="5" fillId="0" borderId="0" xfId="33" applyNumberFormat="1" applyFont="1" applyAlignment="1">
      <alignment horizontal="right" vertical="center"/>
    </xf>
    <xf numFmtId="3" fontId="5" fillId="0" borderId="0" xfId="33" applyNumberFormat="1" applyFont="1" applyAlignment="1">
      <alignment horizontal="right" vertical="center"/>
    </xf>
    <xf numFmtId="0" fontId="2" fillId="0" borderId="0" xfId="31" applyAlignment="1">
      <alignment horizontal="left" vertical="top"/>
    </xf>
    <xf numFmtId="0" fontId="2" fillId="0" borderId="0" xfId="31" applyAlignment="1">
      <alignment vertical="top"/>
    </xf>
    <xf numFmtId="10" fontId="2" fillId="0" borderId="0" xfId="31" applyNumberFormat="1" applyAlignment="1">
      <alignment horizontal="right" vertical="top"/>
    </xf>
    <xf numFmtId="167" fontId="2" fillId="0" borderId="6" xfId="31" applyNumberFormat="1" applyBorder="1" applyAlignment="1">
      <alignment horizontal="right" vertical="top"/>
    </xf>
    <xf numFmtId="167" fontId="8" fillId="0" borderId="0" xfId="31" applyNumberFormat="1" applyFont="1" applyAlignment="1">
      <alignment vertical="top"/>
    </xf>
    <xf numFmtId="10" fontId="2" fillId="0" borderId="6" xfId="31" applyNumberFormat="1" applyBorder="1" applyAlignment="1">
      <alignment horizontal="right" vertical="top"/>
    </xf>
    <xf numFmtId="3" fontId="5" fillId="0" borderId="0" xfId="33" applyNumberFormat="1" applyFont="1" applyAlignment="1">
      <alignment horizontal="right" vertical="top"/>
    </xf>
    <xf numFmtId="10" fontId="2" fillId="19" borderId="6" xfId="31" applyNumberFormat="1" applyFill="1" applyBorder="1" applyAlignment="1">
      <alignment horizontal="right" vertical="center"/>
    </xf>
    <xf numFmtId="167" fontId="2" fillId="0" borderId="6" xfId="31" applyNumberFormat="1" applyBorder="1" applyAlignment="1">
      <alignment vertical="center"/>
    </xf>
    <xf numFmtId="42" fontId="2" fillId="19" borderId="2" xfId="30" applyNumberFormat="1" applyFill="1" applyBorder="1"/>
    <xf numFmtId="167" fontId="8" fillId="0" borderId="6" xfId="31" applyNumberFormat="1" applyFont="1" applyBorder="1" applyAlignment="1">
      <alignment vertical="top"/>
    </xf>
    <xf numFmtId="0" fontId="57" fillId="0" borderId="0" xfId="30" applyFont="1" applyAlignment="1">
      <alignment horizontal="center"/>
    </xf>
    <xf numFmtId="3" fontId="9" fillId="0" borderId="0" xfId="33" applyNumberFormat="1" applyFont="1"/>
    <xf numFmtId="10" fontId="2" fillId="0" borderId="20" xfId="31" applyNumberFormat="1" applyBorder="1" applyAlignment="1">
      <alignment horizontal="right" vertical="center"/>
    </xf>
    <xf numFmtId="10" fontId="2" fillId="0" borderId="19" xfId="31" applyNumberFormat="1" applyBorder="1" applyAlignment="1">
      <alignment horizontal="right" vertical="center"/>
    </xf>
    <xf numFmtId="10" fontId="2" fillId="0" borderId="22" xfId="31" applyNumberFormat="1" applyBorder="1" applyAlignment="1">
      <alignment horizontal="right" vertical="center"/>
    </xf>
    <xf numFmtId="10" fontId="2" fillId="0" borderId="2" xfId="31" applyNumberFormat="1" applyBorder="1" applyAlignment="1">
      <alignment horizontal="right" vertical="center"/>
    </xf>
    <xf numFmtId="0" fontId="8" fillId="0" borderId="2" xfId="33" applyFont="1" applyBorder="1"/>
    <xf numFmtId="10" fontId="45" fillId="0" borderId="6" xfId="31" applyNumberFormat="1" applyFont="1" applyBorder="1" applyAlignment="1">
      <alignment horizontal="right" vertical="center"/>
    </xf>
    <xf numFmtId="10" fontId="53" fillId="0" borderId="0" xfId="31" applyNumberFormat="1" applyFont="1" applyAlignment="1">
      <alignment horizontal="right" vertical="top"/>
    </xf>
    <xf numFmtId="0" fontId="2" fillId="0" borderId="6" xfId="31" applyBorder="1" applyAlignment="1">
      <alignment horizontal="left" vertical="center" wrapText="1"/>
    </xf>
    <xf numFmtId="10" fontId="16" fillId="0" borderId="0" xfId="33" applyNumberFormat="1" applyFont="1" applyAlignment="1">
      <alignment horizontal="right" wrapText="1"/>
    </xf>
    <xf numFmtId="1" fontId="9" fillId="16" borderId="0" xfId="33" applyNumberFormat="1" applyFont="1" applyFill="1" applyAlignment="1">
      <alignment horizontal="left" vertical="center"/>
    </xf>
    <xf numFmtId="10" fontId="59" fillId="0" borderId="0" xfId="33" applyNumberFormat="1" applyFont="1" applyAlignment="1">
      <alignment horizontal="center"/>
    </xf>
    <xf numFmtId="0" fontId="55" fillId="0" borderId="0" xfId="0" applyFont="1" applyAlignment="1">
      <alignment horizontal="left" vertical="top" wrapText="1"/>
    </xf>
    <xf numFmtId="0" fontId="58" fillId="0" borderId="0" xfId="33" applyFont="1" applyAlignment="1">
      <alignment horizontal="left" vertical="top" wrapText="1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E$45" horiz="1" max="25" min="1" page="0" val="13"/>
</file>

<file path=xl/ctrlProps/ctrlProp2.xml><?xml version="1.0" encoding="utf-8"?>
<formControlPr xmlns="http://schemas.microsoft.com/office/spreadsheetml/2009/9/main" objectType="Scroll" dx="22" fmlaLink="$E$46" horiz="1" max="5" min="1" page="0" val="2"/>
</file>

<file path=xl/ctrlProps/ctrlProp3.xml><?xml version="1.0" encoding="utf-8"?>
<formControlPr xmlns="http://schemas.microsoft.com/office/spreadsheetml/2009/9/main" objectType="Scroll" dx="22" fmlaLink="$E$47" horiz="1" max="5" min="1" page="0"/>
</file>

<file path=xl/ctrlProps/ctrlProp4.xml><?xml version="1.0" encoding="utf-8"?>
<formControlPr xmlns="http://schemas.microsoft.com/office/spreadsheetml/2009/9/main" objectType="Scroll" dx="22" fmlaLink="$E$48" horiz="1" max="5" min="1" page="0" val="2"/>
</file>

<file path=xl/ctrlProps/ctrlProp5.xml><?xml version="1.0" encoding="utf-8"?>
<formControlPr xmlns="http://schemas.microsoft.com/office/spreadsheetml/2009/9/main" objectType="Scroll" dx="22" fmlaLink="$E$50" horiz="1" max="5" page="0" val="0"/>
</file>

<file path=xl/ctrlProps/ctrlProp6.xml><?xml version="1.0" encoding="utf-8"?>
<formControlPr xmlns="http://schemas.microsoft.com/office/spreadsheetml/2009/9/main" objectType="Scroll" dx="22" fmlaLink="$E$51" horiz="1" max="3" page="0" val="0"/>
</file>

<file path=xl/ctrlProps/ctrlProp7.xml><?xml version="1.0" encoding="utf-8"?>
<formControlPr xmlns="http://schemas.microsoft.com/office/spreadsheetml/2009/9/main" objectType="Scroll" dx="22" fmlaLink="$E$52" horiz="1" max="3" page="0" val="0"/>
</file>

<file path=xl/ctrlProps/ctrlProp8.xml><?xml version="1.0" encoding="utf-8"?>
<formControlPr xmlns="http://schemas.microsoft.com/office/spreadsheetml/2009/9/main" objectType="Scroll" dx="22" fmlaLink="$E$53" horiz="1" max="5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1019175</xdr:colOff>
          <xdr:row>44</xdr:row>
          <xdr:rowOff>133350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8</xdr:col>
          <xdr:colOff>1028700</xdr:colOff>
          <xdr:row>45</xdr:row>
          <xdr:rowOff>133350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49</xdr:row>
          <xdr:rowOff>19050</xdr:rowOff>
        </xdr:from>
        <xdr:to>
          <xdr:col>8</xdr:col>
          <xdr:colOff>1028700</xdr:colOff>
          <xdr:row>49</xdr:row>
          <xdr:rowOff>123825</xdr:rowOff>
        </xdr:to>
        <xdr:sp macro="" textlink="">
          <xdr:nvSpPr>
            <xdr:cNvPr id="1034" name="Scroll Bar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19050</xdr:rowOff>
        </xdr:from>
        <xdr:to>
          <xdr:col>8</xdr:col>
          <xdr:colOff>1028700</xdr:colOff>
          <xdr:row>50</xdr:row>
          <xdr:rowOff>123825</xdr:rowOff>
        </xdr:to>
        <xdr:sp macro="" textlink="">
          <xdr:nvSpPr>
            <xdr:cNvPr id="1035" name="Scroll Ba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51</xdr:row>
          <xdr:rowOff>19050</xdr:rowOff>
        </xdr:from>
        <xdr:to>
          <xdr:col>8</xdr:col>
          <xdr:colOff>1028700</xdr:colOff>
          <xdr:row>51</xdr:row>
          <xdr:rowOff>123825</xdr:rowOff>
        </xdr:to>
        <xdr:sp macro="" textlink="">
          <xdr:nvSpPr>
            <xdr:cNvPr id="1036" name="Scroll Ba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52</xdr:row>
          <xdr:rowOff>19050</xdr:rowOff>
        </xdr:from>
        <xdr:to>
          <xdr:col>8</xdr:col>
          <xdr:colOff>1028700</xdr:colOff>
          <xdr:row>52</xdr:row>
          <xdr:rowOff>123825</xdr:rowOff>
        </xdr:to>
        <xdr:sp macro="" textlink="">
          <xdr:nvSpPr>
            <xdr:cNvPr id="1037" name="Scroll Bar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44451</xdr:colOff>
      <xdr:row>39</xdr:row>
      <xdr:rowOff>0</xdr:rowOff>
    </xdr:from>
    <xdr:to>
      <xdr:col>8</xdr:col>
      <xdr:colOff>634310</xdr:colOff>
      <xdr:row>58</xdr:row>
      <xdr:rowOff>91613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473576" y="5267325"/>
          <a:ext cx="3171134" cy="2806238"/>
          <a:chOff x="4483094" y="4821086"/>
          <a:chExt cx="3178181" cy="2913216"/>
        </a:xfrm>
      </xdr:grpSpPr>
      <xdr:grpSp>
        <xdr:nvGrpSpPr>
          <xdr:cNvPr id="13" name="Gruppieren 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>
            <a:grpSpLocks/>
          </xdr:cNvGrpSpPr>
        </xdr:nvGrpSpPr>
        <xdr:grpSpPr bwMode="auto">
          <a:xfrm>
            <a:off x="4483094" y="4925551"/>
            <a:ext cx="1289314" cy="2808751"/>
            <a:chOff x="4881355" y="5548499"/>
            <a:chExt cx="700034" cy="2605420"/>
          </a:xfrm>
        </xdr:grpSpPr>
        <xdr:cxnSp macro="">
          <xdr:nvCxnSpPr>
            <xdr:cNvPr id="16" name="Gerade Verbindung 4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CxnSpPr/>
          </xdr:nvCxnSpPr>
          <xdr:spPr>
            <a:xfrm flipH="1">
              <a:off x="5576505" y="5548499"/>
              <a:ext cx="4884" cy="2605420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Gerade Verbindung mit Pfeil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5766594" y="4926897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Gerader Verbinder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 flipH="1" flipV="1">
            <a:off x="7658894" y="4821086"/>
            <a:ext cx="2381" cy="11033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688730</xdr:colOff>
      <xdr:row>43</xdr:row>
      <xdr:rowOff>115303</xdr:rowOff>
    </xdr:from>
    <xdr:to>
      <xdr:col>8</xdr:col>
      <xdr:colOff>386012</xdr:colOff>
      <xdr:row>53</xdr:row>
      <xdr:rowOff>764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718055" y="5982703"/>
          <a:ext cx="678357" cy="1399936"/>
          <a:chOff x="6718056" y="5873261"/>
          <a:chExt cx="641110" cy="1509378"/>
        </a:xfrm>
      </xdr:grpSpPr>
      <xdr:grpSp>
        <xdr:nvGrpSpPr>
          <xdr:cNvPr id="11" name="Gruppieren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6718056" y="5873261"/>
            <a:ext cx="145264" cy="1508862"/>
            <a:chOff x="6715733" y="5229435"/>
            <a:chExt cx="145264" cy="1627269"/>
          </a:xfrm>
        </xdr:grpSpPr>
        <xdr:cxnSp macro="">
          <xdr:nvCxnSpPr>
            <xdr:cNvPr id="12" name="Gerader Verbinder 1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CxnSpPr/>
          </xdr:nvCxnSpPr>
          <xdr:spPr>
            <a:xfrm rot="5400000" flipH="1" flipV="1">
              <a:off x="6323160" y="6318975"/>
              <a:ext cx="964639" cy="110820"/>
            </a:xfrm>
            <a:prstGeom prst="bentConnector3">
              <a:avLst>
                <a:gd name="adj1" fmla="val 81256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" name="Verbinder: gewinkelt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CxnSpPr/>
          </xdr:nvCxnSpPr>
          <xdr:spPr>
            <a:xfrm rot="16200000" flipV="1">
              <a:off x="6455100" y="5490068"/>
              <a:ext cx="666530" cy="145264"/>
            </a:xfrm>
            <a:prstGeom prst="bentConnector3">
              <a:avLst>
                <a:gd name="adj1" fmla="val 62381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9" name="Gruppieren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GrpSpPr/>
        </xdr:nvGrpSpPr>
        <xdr:grpSpPr>
          <a:xfrm>
            <a:off x="7221889" y="5873266"/>
            <a:ext cx="137277" cy="1509373"/>
            <a:chOff x="7215710" y="5228990"/>
            <a:chExt cx="137277" cy="1630898"/>
          </a:xfrm>
        </xdr:grpSpPr>
        <xdr:cxnSp macro="">
          <xdr:nvCxnSpPr>
            <xdr:cNvPr id="20" name="Gerader Verbinder 13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CxnSpPr/>
          </xdr:nvCxnSpPr>
          <xdr:spPr>
            <a:xfrm rot="16200000" flipV="1">
              <a:off x="6792949" y="6317400"/>
              <a:ext cx="965249" cy="119728"/>
            </a:xfrm>
            <a:prstGeom prst="bentConnector3">
              <a:avLst>
                <a:gd name="adj1" fmla="val 81429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1" name="Verbinder: gewinkelt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CxnSpPr/>
          </xdr:nvCxnSpPr>
          <xdr:spPr>
            <a:xfrm rot="5400000" flipH="1" flipV="1">
              <a:off x="6949607" y="5495838"/>
              <a:ext cx="670227" cy="136532"/>
            </a:xfrm>
            <a:prstGeom prst="bentConnector3">
              <a:avLst>
                <a:gd name="adj1" fmla="val 62337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M99"/>
  <sheetViews>
    <sheetView showGridLines="0" tabSelected="1" topLeftCell="A25" zoomScaleNormal="100" zoomScaleSheetLayoutView="85" zoomScalePageLayoutView="85" workbookViewId="0">
      <selection activeCell="K67" sqref="K67"/>
    </sheetView>
  </sheetViews>
  <sheetFormatPr baseColWidth="10" defaultColWidth="11.5703125" defaultRowHeight="15" x14ac:dyDescent="0.25"/>
  <cols>
    <col min="1" max="1" width="1.5703125" style="1" customWidth="1"/>
    <col min="2" max="2" width="3.28515625" style="5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6" customWidth="1" collapsed="1"/>
    <col min="9" max="9" width="15.7109375" style="7" customWidth="1"/>
    <col min="10" max="10" width="2.7109375" style="7" customWidth="1"/>
    <col min="11" max="11" width="62.85546875" bestFit="1" customWidth="1"/>
    <col min="14" max="16384" width="11.5703125" style="1"/>
  </cols>
  <sheetData>
    <row r="1" spans="1:13" s="34" customFormat="1" ht="35.1" customHeight="1" x14ac:dyDescent="0.25">
      <c r="A1" s="74" t="s">
        <v>57</v>
      </c>
      <c r="E1" s="35"/>
      <c r="F1" s="35"/>
      <c r="G1" s="35"/>
      <c r="H1" s="226" t="s">
        <v>78</v>
      </c>
      <c r="I1" s="226"/>
      <c r="J1" s="38"/>
      <c r="K1" s="36"/>
      <c r="L1" s="36"/>
      <c r="M1" s="36"/>
    </row>
    <row r="2" spans="1:13" s="8" customFormat="1" ht="6" customHeight="1" x14ac:dyDescent="0.25">
      <c r="A2" s="59"/>
      <c r="B2" s="59"/>
      <c r="C2" s="59"/>
      <c r="D2" s="59"/>
      <c r="E2" s="59"/>
      <c r="F2" s="59"/>
      <c r="G2" s="59"/>
      <c r="H2" s="59"/>
      <c r="I2" s="60"/>
      <c r="J2" s="2"/>
    </row>
    <row r="3" spans="1:13" s="8" customFormat="1" ht="6" customHeight="1" x14ac:dyDescent="0.25">
      <c r="I3" s="2"/>
      <c r="J3" s="2"/>
    </row>
    <row r="4" spans="1:13" s="8" customFormat="1" ht="12.95" customHeight="1" x14ac:dyDescent="0.25">
      <c r="D4" s="58" t="s">
        <v>53</v>
      </c>
      <c r="E4" s="28" t="s">
        <v>50</v>
      </c>
      <c r="F4" s="28"/>
      <c r="G4" s="28"/>
      <c r="H4" s="10" t="s">
        <v>16</v>
      </c>
      <c r="I4" s="67" t="s">
        <v>51</v>
      </c>
      <c r="J4" s="28"/>
    </row>
    <row r="5" spans="1:13" s="8" customFormat="1" ht="6" customHeight="1" x14ac:dyDescent="0.25">
      <c r="E5" s="57"/>
      <c r="I5" s="2"/>
      <c r="J5" s="2"/>
    </row>
    <row r="6" spans="1:13" s="9" customFormat="1" ht="12.95" customHeight="1" x14ac:dyDescent="0.2">
      <c r="A6" s="227">
        <v>1</v>
      </c>
      <c r="B6" s="227"/>
      <c r="C6" s="62" t="s">
        <v>0</v>
      </c>
      <c r="D6" s="83">
        <f>E6/E35</f>
        <v>3.0000000000000001E-3</v>
      </c>
      <c r="E6" s="183">
        <v>10000</v>
      </c>
      <c r="F6" s="153"/>
      <c r="G6" s="153"/>
      <c r="H6" s="184">
        <v>0</v>
      </c>
      <c r="I6" s="185">
        <f>E6*H6</f>
        <v>0</v>
      </c>
      <c r="J6" s="31"/>
    </row>
    <row r="7" spans="1:13" ht="3.95" customHeight="1" x14ac:dyDescent="0.25">
      <c r="B7" s="4"/>
      <c r="D7" s="84"/>
      <c r="E7" s="186"/>
      <c r="F7" s="187"/>
      <c r="G7" s="187"/>
      <c r="H7" s="188"/>
      <c r="I7" s="186"/>
      <c r="J7" s="39"/>
    </row>
    <row r="8" spans="1:13" s="9" customFormat="1" ht="12.95" customHeight="1" x14ac:dyDescent="0.2">
      <c r="A8" s="227">
        <v>2</v>
      </c>
      <c r="B8" s="227"/>
      <c r="C8" s="62" t="s">
        <v>1</v>
      </c>
      <c r="D8" s="83">
        <f>E8/E35</f>
        <v>0.38400000000000001</v>
      </c>
      <c r="E8" s="183">
        <v>1500000</v>
      </c>
      <c r="F8" s="153"/>
      <c r="G8" s="153"/>
      <c r="H8" s="189">
        <v>1</v>
      </c>
      <c r="I8" s="185">
        <f>E8*H8</f>
        <v>1500000</v>
      </c>
      <c r="J8" s="31"/>
    </row>
    <row r="9" spans="1:13" ht="3.95" customHeight="1" x14ac:dyDescent="0.25">
      <c r="D9" s="84"/>
      <c r="E9" s="190"/>
      <c r="F9" s="187"/>
      <c r="G9" s="187"/>
      <c r="H9" s="188"/>
      <c r="I9" s="190"/>
      <c r="J9" s="31"/>
    </row>
    <row r="10" spans="1:13" s="8" customFormat="1" ht="12.95" customHeight="1" x14ac:dyDescent="0.2">
      <c r="A10" s="227">
        <v>3</v>
      </c>
      <c r="B10" s="227"/>
      <c r="C10" s="62" t="s">
        <v>7</v>
      </c>
      <c r="D10" s="83">
        <f>E10/E35</f>
        <v>0.155</v>
      </c>
      <c r="E10" s="191">
        <f>SUM(E11:E18)</f>
        <v>605000</v>
      </c>
      <c r="F10" s="153"/>
      <c r="G10" s="153"/>
      <c r="H10" s="188"/>
      <c r="I10" s="190"/>
      <c r="J10" s="31"/>
    </row>
    <row r="11" spans="1:13" ht="12.95" customHeight="1" x14ac:dyDescent="0.25">
      <c r="A11" s="170">
        <v>3</v>
      </c>
      <c r="B11" s="63" t="s">
        <v>17</v>
      </c>
      <c r="C11" s="64" t="s">
        <v>18</v>
      </c>
      <c r="D11" s="85"/>
      <c r="E11" s="192">
        <v>120000</v>
      </c>
      <c r="F11" s="153"/>
      <c r="G11" s="153"/>
      <c r="H11" s="193">
        <v>1</v>
      </c>
      <c r="I11" s="194">
        <f t="shared" ref="I11:I18" si="0">E11*H11</f>
        <v>120000</v>
      </c>
      <c r="J11" s="31"/>
    </row>
    <row r="12" spans="1:13" ht="12.95" customHeight="1" x14ac:dyDescent="0.25">
      <c r="A12" s="171">
        <v>3</v>
      </c>
      <c r="B12" s="65" t="s">
        <v>19</v>
      </c>
      <c r="C12" s="66" t="s">
        <v>26</v>
      </c>
      <c r="D12" s="86"/>
      <c r="E12" s="195">
        <v>130000</v>
      </c>
      <c r="F12" s="153"/>
      <c r="G12" s="153"/>
      <c r="H12" s="193">
        <v>1</v>
      </c>
      <c r="I12" s="196">
        <f t="shared" si="0"/>
        <v>130000</v>
      </c>
      <c r="J12" s="31"/>
    </row>
    <row r="13" spans="1:13" ht="12.95" customHeight="1" x14ac:dyDescent="0.25">
      <c r="A13" s="171">
        <v>3</v>
      </c>
      <c r="B13" s="65" t="s">
        <v>20</v>
      </c>
      <c r="C13" s="66" t="s">
        <v>27</v>
      </c>
      <c r="D13" s="86"/>
      <c r="E13" s="197">
        <v>130000</v>
      </c>
      <c r="F13" s="153"/>
      <c r="G13" s="153"/>
      <c r="H13" s="193">
        <v>1</v>
      </c>
      <c r="I13" s="196">
        <f t="shared" si="0"/>
        <v>130000</v>
      </c>
      <c r="J13" s="31"/>
    </row>
    <row r="14" spans="1:13" ht="12.95" customHeight="1" x14ac:dyDescent="0.25">
      <c r="A14" s="171">
        <v>3</v>
      </c>
      <c r="B14" s="65" t="s">
        <v>21</v>
      </c>
      <c r="C14" s="66" t="s">
        <v>28</v>
      </c>
      <c r="D14" s="86"/>
      <c r="E14" s="197">
        <v>140000</v>
      </c>
      <c r="F14" s="153"/>
      <c r="G14" s="153"/>
      <c r="H14" s="193">
        <v>1</v>
      </c>
      <c r="I14" s="196">
        <f t="shared" si="0"/>
        <v>140000</v>
      </c>
      <c r="J14" s="31"/>
      <c r="K14" s="27"/>
    </row>
    <row r="15" spans="1:13" ht="12.95" customHeight="1" x14ac:dyDescent="0.25">
      <c r="A15" s="171">
        <v>3</v>
      </c>
      <c r="B15" s="65" t="s">
        <v>22</v>
      </c>
      <c r="C15" s="66" t="s">
        <v>31</v>
      </c>
      <c r="D15" s="86"/>
      <c r="E15" s="197">
        <v>65000</v>
      </c>
      <c r="F15" s="153"/>
      <c r="G15" s="153"/>
      <c r="H15" s="193">
        <v>1</v>
      </c>
      <c r="I15" s="196">
        <f t="shared" si="0"/>
        <v>65000</v>
      </c>
      <c r="J15" s="31"/>
      <c r="K15" s="27"/>
    </row>
    <row r="16" spans="1:13" ht="12.95" customHeight="1" x14ac:dyDescent="0.25">
      <c r="A16" s="171">
        <v>3</v>
      </c>
      <c r="B16" s="65" t="s">
        <v>23</v>
      </c>
      <c r="C16" s="66" t="s">
        <v>29</v>
      </c>
      <c r="D16" s="86"/>
      <c r="E16" s="197">
        <v>20000</v>
      </c>
      <c r="F16" s="153"/>
      <c r="G16" s="153"/>
      <c r="H16" s="193">
        <v>1</v>
      </c>
      <c r="I16" s="196">
        <f t="shared" si="0"/>
        <v>20000</v>
      </c>
      <c r="J16" s="31"/>
      <c r="K16" s="27"/>
    </row>
    <row r="17" spans="1:11" ht="12.95" customHeight="1" x14ac:dyDescent="0.25">
      <c r="A17" s="171">
        <v>3</v>
      </c>
      <c r="B17" s="65" t="s">
        <v>24</v>
      </c>
      <c r="C17" s="66" t="s">
        <v>30</v>
      </c>
      <c r="D17" s="86"/>
      <c r="E17" s="197">
        <v>0</v>
      </c>
      <c r="F17" s="153"/>
      <c r="G17" s="153"/>
      <c r="H17" s="193">
        <v>0</v>
      </c>
      <c r="I17" s="196">
        <f t="shared" si="0"/>
        <v>0</v>
      </c>
      <c r="J17" s="31"/>
      <c r="K17" s="27"/>
    </row>
    <row r="18" spans="1:11" ht="12.95" customHeight="1" x14ac:dyDescent="0.25">
      <c r="A18" s="171">
        <v>3</v>
      </c>
      <c r="B18" s="65" t="s">
        <v>25</v>
      </c>
      <c r="C18" s="66" t="s">
        <v>8</v>
      </c>
      <c r="D18" s="86"/>
      <c r="E18" s="197">
        <v>0</v>
      </c>
      <c r="F18" s="153"/>
      <c r="G18" s="153"/>
      <c r="H18" s="193">
        <v>0</v>
      </c>
      <c r="I18" s="198">
        <f t="shared" si="0"/>
        <v>0</v>
      </c>
      <c r="J18" s="31"/>
      <c r="K18" s="27"/>
    </row>
    <row r="19" spans="1:11" ht="6.95" customHeight="1" x14ac:dyDescent="0.25">
      <c r="D19" s="84"/>
      <c r="E19" s="190"/>
      <c r="F19" s="187"/>
      <c r="G19" s="187"/>
      <c r="H19" s="199"/>
      <c r="I19" s="190"/>
      <c r="J19" s="217"/>
    </row>
    <row r="20" spans="1:11" s="8" customFormat="1" ht="12.75" customHeight="1" x14ac:dyDescent="0.2">
      <c r="A20" s="227">
        <v>4</v>
      </c>
      <c r="B20" s="227"/>
      <c r="C20" s="62" t="s">
        <v>2</v>
      </c>
      <c r="D20" s="83">
        <f>E20/E35</f>
        <v>0.20499999999999999</v>
      </c>
      <c r="E20" s="183">
        <v>800000</v>
      </c>
      <c r="F20" s="153"/>
      <c r="G20" s="153"/>
      <c r="H20" s="189">
        <v>1</v>
      </c>
      <c r="I20" s="185">
        <f>E20*H20</f>
        <v>800000</v>
      </c>
      <c r="J20" s="31"/>
    </row>
    <row r="21" spans="1:11" ht="3.95" customHeight="1" x14ac:dyDescent="0.25">
      <c r="B21" s="4"/>
      <c r="D21" s="84"/>
      <c r="E21" s="190"/>
      <c r="F21" s="187"/>
      <c r="G21" s="187"/>
      <c r="H21" s="188"/>
      <c r="I21" s="190"/>
      <c r="J21" s="30"/>
    </row>
    <row r="22" spans="1:11" s="9" customFormat="1" ht="12.95" customHeight="1" x14ac:dyDescent="0.2">
      <c r="A22" s="227">
        <v>5</v>
      </c>
      <c r="B22" s="227"/>
      <c r="C22" s="62" t="s">
        <v>9</v>
      </c>
      <c r="D22" s="83">
        <f>E22/E35</f>
        <v>2.5999999999999999E-2</v>
      </c>
      <c r="E22" s="194">
        <f>SUM(E23:E25)</f>
        <v>100000</v>
      </c>
      <c r="F22" s="153"/>
      <c r="G22" s="153"/>
      <c r="H22" s="188"/>
      <c r="I22" s="200"/>
      <c r="J22" s="31"/>
    </row>
    <row r="23" spans="1:11" ht="12.95" customHeight="1" x14ac:dyDescent="0.25">
      <c r="A23" s="171">
        <v>5</v>
      </c>
      <c r="B23" s="66" t="s">
        <v>17</v>
      </c>
      <c r="C23" s="66" t="s">
        <v>64</v>
      </c>
      <c r="D23" s="85"/>
      <c r="E23" s="195">
        <v>60000</v>
      </c>
      <c r="F23" s="153"/>
      <c r="G23" s="153"/>
      <c r="H23" s="193">
        <v>1</v>
      </c>
      <c r="I23" s="196">
        <f>H23*E23</f>
        <v>60000</v>
      </c>
      <c r="J23" s="31"/>
    </row>
    <row r="24" spans="1:11" ht="12.95" customHeight="1" x14ac:dyDescent="0.25">
      <c r="A24" s="171">
        <v>5</v>
      </c>
      <c r="B24" s="66" t="s">
        <v>19</v>
      </c>
      <c r="C24" s="66" t="s">
        <v>65</v>
      </c>
      <c r="D24" s="140"/>
      <c r="E24" s="195">
        <v>40000</v>
      </c>
      <c r="F24" s="153"/>
      <c r="G24" s="153"/>
      <c r="H24" s="193">
        <v>0.6</v>
      </c>
      <c r="I24" s="196">
        <f>H24*E24</f>
        <v>24000</v>
      </c>
      <c r="J24" s="31"/>
    </row>
    <row r="25" spans="1:11" ht="12.95" customHeight="1" x14ac:dyDescent="0.25">
      <c r="A25" s="171">
        <v>5</v>
      </c>
      <c r="B25" s="66" t="s">
        <v>20</v>
      </c>
      <c r="C25" s="66" t="s">
        <v>52</v>
      </c>
      <c r="D25" s="86"/>
      <c r="E25" s="195">
        <v>0</v>
      </c>
      <c r="F25" s="153"/>
      <c r="G25" s="153"/>
      <c r="H25" s="193">
        <v>0</v>
      </c>
      <c r="I25" s="196">
        <f>E25*H25</f>
        <v>0</v>
      </c>
      <c r="J25" s="31"/>
    </row>
    <row r="26" spans="1:11" ht="3.95" customHeight="1" x14ac:dyDescent="0.25">
      <c r="D26" s="84"/>
      <c r="E26" s="190"/>
      <c r="F26" s="187"/>
      <c r="G26" s="187"/>
      <c r="H26" s="188"/>
      <c r="I26" s="190"/>
      <c r="J26" s="31"/>
    </row>
    <row r="27" spans="1:11" s="8" customFormat="1" ht="12.95" customHeight="1" x14ac:dyDescent="0.2">
      <c r="A27" s="227">
        <v>6</v>
      </c>
      <c r="B27" s="227"/>
      <c r="C27" s="62" t="s">
        <v>3</v>
      </c>
      <c r="D27" s="83">
        <f>E27/E35</f>
        <v>1.7000000000000001E-2</v>
      </c>
      <c r="E27" s="183">
        <v>65000</v>
      </c>
      <c r="F27" s="153"/>
      <c r="G27" s="153"/>
      <c r="H27" s="193">
        <v>1</v>
      </c>
      <c r="I27" s="201">
        <f>E27*H27</f>
        <v>65000</v>
      </c>
      <c r="J27" s="31"/>
    </row>
    <row r="28" spans="1:11" ht="3.95" customHeight="1" x14ac:dyDescent="0.25">
      <c r="B28" s="11"/>
      <c r="D28" s="87"/>
      <c r="E28" s="190"/>
      <c r="F28" s="187"/>
      <c r="G28" s="187"/>
      <c r="H28" s="188"/>
      <c r="I28" s="190"/>
      <c r="J28" s="31"/>
      <c r="K28" s="7"/>
    </row>
    <row r="29" spans="1:11" s="9" customFormat="1" ht="12.95" customHeight="1" x14ac:dyDescent="0.2">
      <c r="A29" s="227">
        <v>7</v>
      </c>
      <c r="B29" s="227"/>
      <c r="C29" s="62" t="s">
        <v>62</v>
      </c>
      <c r="D29" s="83">
        <f>E29/E35</f>
        <v>0.154</v>
      </c>
      <c r="E29" s="183">
        <v>600000</v>
      </c>
      <c r="F29" s="153"/>
      <c r="G29" s="153"/>
      <c r="H29" s="193">
        <v>0</v>
      </c>
      <c r="I29" s="201">
        <f>E29*H29</f>
        <v>0</v>
      </c>
      <c r="J29" s="31"/>
      <c r="K29" s="3"/>
    </row>
    <row r="30" spans="1:11" ht="3.95" customHeight="1" x14ac:dyDescent="0.25">
      <c r="D30" s="87"/>
      <c r="E30" s="190"/>
      <c r="F30" s="187"/>
      <c r="G30" s="187"/>
      <c r="H30" s="188"/>
      <c r="I30" s="190"/>
      <c r="J30" s="31"/>
      <c r="K30" s="7"/>
    </row>
    <row r="31" spans="1:11" s="9" customFormat="1" ht="12.95" customHeight="1" x14ac:dyDescent="0.2">
      <c r="A31" s="227">
        <v>8</v>
      </c>
      <c r="B31" s="227"/>
      <c r="C31" s="62" t="s">
        <v>81</v>
      </c>
      <c r="D31" s="83">
        <f>E31/E35</f>
        <v>1E-3</v>
      </c>
      <c r="E31" s="183">
        <v>3600</v>
      </c>
      <c r="F31" s="153"/>
      <c r="G31" s="153"/>
      <c r="H31" s="189">
        <v>0</v>
      </c>
      <c r="I31" s="185">
        <f>E31*H31</f>
        <v>0</v>
      </c>
      <c r="J31" s="31"/>
      <c r="K31" s="28"/>
    </row>
    <row r="32" spans="1:11" ht="3.95" customHeight="1" x14ac:dyDescent="0.25">
      <c r="D32" s="87"/>
      <c r="E32" s="190"/>
      <c r="F32" s="187"/>
      <c r="G32" s="187"/>
      <c r="H32" s="199"/>
      <c r="I32" s="190"/>
      <c r="J32" s="217"/>
      <c r="K32" s="19"/>
    </row>
    <row r="33" spans="1:13" s="9" customFormat="1" ht="12.95" customHeight="1" x14ac:dyDescent="0.2">
      <c r="A33" s="227">
        <v>9</v>
      </c>
      <c r="B33" s="227"/>
      <c r="C33" s="62" t="s">
        <v>10</v>
      </c>
      <c r="D33" s="83">
        <f>E33/E35</f>
        <v>5.8000000000000003E-2</v>
      </c>
      <c r="E33" s="183">
        <v>225000</v>
      </c>
      <c r="F33" s="153"/>
      <c r="G33" s="153"/>
      <c r="H33" s="189">
        <v>0.4</v>
      </c>
      <c r="I33" s="185">
        <f>E33*H33</f>
        <v>90000</v>
      </c>
      <c r="J33" s="31"/>
      <c r="K33" s="19"/>
    </row>
    <row r="34" spans="1:13" ht="9.9499999999999993" customHeight="1" x14ac:dyDescent="0.25">
      <c r="B34" s="11"/>
      <c r="D34" s="29"/>
      <c r="E34" s="190"/>
      <c r="F34" s="187"/>
      <c r="G34" s="187"/>
      <c r="H34" s="187"/>
      <c r="I34" s="190"/>
      <c r="J34" s="1"/>
      <c r="K34" s="19"/>
    </row>
    <row r="35" spans="1:13" s="75" customFormat="1" ht="12.95" customHeight="1" x14ac:dyDescent="0.25">
      <c r="A35" s="77" t="s">
        <v>12</v>
      </c>
      <c r="B35" s="78"/>
      <c r="C35" s="78"/>
      <c r="D35" s="80">
        <f>SUM(D6:D33)</f>
        <v>1</v>
      </c>
      <c r="E35" s="154">
        <f>SUM(E6+E8+E10+E20+E22+E27+E29+E31+E33)</f>
        <v>3908600</v>
      </c>
      <c r="F35" s="153"/>
      <c r="G35" s="153"/>
      <c r="H35" s="153"/>
      <c r="I35" s="154">
        <f>SUM(I6:I33)</f>
        <v>3144000</v>
      </c>
      <c r="J35" s="3"/>
      <c r="K35" s="3"/>
      <c r="L35" s="81"/>
      <c r="M35" s="81"/>
    </row>
    <row r="36" spans="1:13" ht="3.95" customHeight="1" x14ac:dyDescent="0.25">
      <c r="E36" s="190"/>
      <c r="F36" s="202"/>
      <c r="G36" s="202"/>
      <c r="H36" s="186"/>
      <c r="I36" s="186"/>
      <c r="J36" s="19"/>
      <c r="M36" s="1"/>
    </row>
    <row r="37" spans="1:13" s="8" customFormat="1" ht="12.95" customHeight="1" x14ac:dyDescent="0.25">
      <c r="A37" s="155"/>
      <c r="B37" s="61" t="s">
        <v>72</v>
      </c>
      <c r="C37" s="62"/>
      <c r="D37" s="83"/>
      <c r="E37" s="183">
        <v>120000</v>
      </c>
      <c r="F37" s="153"/>
      <c r="G37" s="153"/>
      <c r="H37" s="189">
        <v>1</v>
      </c>
      <c r="I37" s="185">
        <f>E37*H37</f>
        <v>120000</v>
      </c>
    </row>
    <row r="38" spans="1:13" ht="9.9499999999999993" customHeight="1" x14ac:dyDescent="0.25">
      <c r="D38" s="29"/>
      <c r="E38" s="75"/>
      <c r="F38" s="75"/>
      <c r="G38" s="75"/>
      <c r="H38" s="203"/>
      <c r="I38" s="204"/>
      <c r="K38" s="19"/>
    </row>
    <row r="39" spans="1:13" s="76" customFormat="1" ht="12.95" customHeight="1" x14ac:dyDescent="0.25">
      <c r="A39" s="119" t="s">
        <v>32</v>
      </c>
      <c r="B39" s="120"/>
      <c r="C39" s="120"/>
      <c r="D39" s="120"/>
      <c r="E39" s="120"/>
      <c r="F39" s="120"/>
      <c r="G39" s="120"/>
      <c r="H39" s="182"/>
      <c r="I39" s="181">
        <f>I35+I37</f>
        <v>3264000</v>
      </c>
      <c r="J39" s="79"/>
      <c r="K39" s="3"/>
    </row>
    <row r="40" spans="1:13" s="12" customFormat="1" ht="15" customHeight="1" x14ac:dyDescent="0.2">
      <c r="B40" s="14"/>
      <c r="H40" s="92"/>
      <c r="I40" s="92"/>
      <c r="J40" s="92"/>
      <c r="K40" s="19"/>
      <c r="L40" s="13"/>
      <c r="M40" s="13"/>
    </row>
    <row r="41" spans="1:13" ht="12.75" customHeight="1" x14ac:dyDescent="0.25">
      <c r="A41" s="93" t="s">
        <v>71</v>
      </c>
      <c r="B41" s="93"/>
      <c r="C41" s="94"/>
      <c r="D41" s="94"/>
      <c r="E41" s="94"/>
      <c r="F41" s="94"/>
      <c r="G41" s="94"/>
      <c r="H41" s="93"/>
      <c r="I41" s="143"/>
      <c r="J41" s="96"/>
    </row>
    <row r="42" spans="1:13" ht="6.75" customHeight="1" x14ac:dyDescent="0.25">
      <c r="A42" s="95"/>
      <c r="B42" s="95"/>
      <c r="C42" s="95"/>
      <c r="D42" s="95"/>
      <c r="E42" s="95"/>
      <c r="F42" s="95"/>
      <c r="G42" s="95"/>
      <c r="I42" s="142"/>
    </row>
    <row r="43" spans="1:13" ht="12.75" customHeight="1" x14ac:dyDescent="0.25">
      <c r="A43" s="96" t="s">
        <v>54</v>
      </c>
      <c r="B43" s="95"/>
      <c r="C43" s="95"/>
      <c r="D43" s="95"/>
      <c r="E43" s="95"/>
      <c r="F43" s="95"/>
      <c r="G43" s="95"/>
      <c r="I43" s="142"/>
    </row>
    <row r="44" spans="1:13" ht="12.75" customHeight="1" x14ac:dyDescent="0.25">
      <c r="A44" s="15"/>
      <c r="B44" s="15"/>
      <c r="E44" s="97" t="s">
        <v>5</v>
      </c>
      <c r="F44" s="98" t="s">
        <v>4</v>
      </c>
      <c r="G44" s="98"/>
      <c r="H44" s="228" t="s">
        <v>73</v>
      </c>
      <c r="I44" s="228"/>
      <c r="J44" s="37"/>
    </row>
    <row r="45" spans="1:13" ht="12.75" customHeight="1" x14ac:dyDescent="0.25">
      <c r="B45" s="16" t="s">
        <v>46</v>
      </c>
      <c r="C45" s="32"/>
      <c r="D45" s="32"/>
      <c r="E45" s="82">
        <v>13</v>
      </c>
      <c r="F45" s="99" t="s">
        <v>33</v>
      </c>
      <c r="G45" s="98"/>
      <c r="H45" s="156"/>
      <c r="I45" s="157"/>
      <c r="J45" s="37"/>
    </row>
    <row r="46" spans="1:13" ht="12.75" customHeight="1" x14ac:dyDescent="0.25">
      <c r="B46" s="17" t="s">
        <v>47</v>
      </c>
      <c r="C46" s="33"/>
      <c r="D46" s="33"/>
      <c r="E46" s="82">
        <v>2</v>
      </c>
      <c r="F46" s="100" t="s">
        <v>6</v>
      </c>
      <c r="G46" s="98"/>
      <c r="H46" s="159"/>
      <c r="I46" s="160"/>
      <c r="J46" s="37"/>
    </row>
    <row r="47" spans="1:13" ht="12.75" customHeight="1" x14ac:dyDescent="0.25">
      <c r="B47" s="17" t="s">
        <v>48</v>
      </c>
      <c r="C47" s="33"/>
      <c r="D47" s="33"/>
      <c r="E47" s="82">
        <v>1</v>
      </c>
      <c r="F47" s="100" t="s">
        <v>6</v>
      </c>
      <c r="G47" s="98"/>
      <c r="H47" s="159"/>
      <c r="I47" s="160"/>
      <c r="J47" s="37"/>
    </row>
    <row r="48" spans="1:13" ht="12.75" customHeight="1" x14ac:dyDescent="0.25">
      <c r="B48" s="17" t="s">
        <v>49</v>
      </c>
      <c r="C48" s="33"/>
      <c r="D48" s="33"/>
      <c r="E48" s="82">
        <v>2</v>
      </c>
      <c r="F48" s="100" t="s">
        <v>6</v>
      </c>
      <c r="G48" s="98"/>
      <c r="H48" s="159"/>
      <c r="I48" s="160"/>
      <c r="J48" s="37"/>
    </row>
    <row r="49" spans="1:13" ht="4.5" customHeight="1" x14ac:dyDescent="0.2">
      <c r="A49" s="15"/>
      <c r="B49" s="15"/>
      <c r="C49" s="15"/>
      <c r="E49" s="101"/>
      <c r="F49" s="101"/>
      <c r="G49" s="6"/>
      <c r="H49" s="159"/>
      <c r="I49" s="160"/>
      <c r="J49" s="1"/>
      <c r="K49" s="1"/>
      <c r="L49" s="1"/>
      <c r="M49" s="1"/>
    </row>
    <row r="50" spans="1:13" ht="12.75" customHeight="1" x14ac:dyDescent="0.25">
      <c r="B50" s="216"/>
      <c r="C50" s="172" t="s">
        <v>74</v>
      </c>
      <c r="D50" s="33"/>
      <c r="E50" s="158">
        <v>0</v>
      </c>
      <c r="F50" s="173" t="s">
        <v>79</v>
      </c>
      <c r="G50" s="6"/>
      <c r="H50" s="159"/>
      <c r="I50" s="160"/>
      <c r="J50" s="1"/>
      <c r="K50" s="1"/>
      <c r="L50" s="1"/>
      <c r="M50" s="1"/>
    </row>
    <row r="51" spans="1:13" ht="12.75" customHeight="1" x14ac:dyDescent="0.25">
      <c r="B51" s="216"/>
      <c r="C51" s="172" t="s">
        <v>75</v>
      </c>
      <c r="D51" s="33"/>
      <c r="E51" s="158">
        <v>0</v>
      </c>
      <c r="F51" s="173" t="s">
        <v>80</v>
      </c>
      <c r="G51" s="6"/>
      <c r="H51" s="174"/>
      <c r="I51" s="175"/>
      <c r="J51" s="1"/>
      <c r="K51" s="1"/>
      <c r="L51" s="1"/>
      <c r="M51" s="1"/>
    </row>
    <row r="52" spans="1:13" ht="12.75" customHeight="1" x14ac:dyDescent="0.25">
      <c r="B52" s="216"/>
      <c r="C52" s="172" t="s">
        <v>76</v>
      </c>
      <c r="D52" s="33"/>
      <c r="E52" s="158">
        <v>0</v>
      </c>
      <c r="F52" s="173" t="s">
        <v>80</v>
      </c>
      <c r="G52" s="6"/>
      <c r="H52" s="159"/>
      <c r="I52" s="176"/>
      <c r="J52" s="1"/>
      <c r="K52" s="1"/>
      <c r="L52" s="1"/>
      <c r="M52" s="1"/>
    </row>
    <row r="53" spans="1:13" ht="12.75" customHeight="1" x14ac:dyDescent="0.25">
      <c r="B53" s="216"/>
      <c r="C53" s="172" t="s">
        <v>77</v>
      </c>
      <c r="D53" s="33"/>
      <c r="E53" s="158">
        <v>0</v>
      </c>
      <c r="F53" s="173" t="s">
        <v>79</v>
      </c>
      <c r="G53" s="6"/>
      <c r="H53" s="159"/>
      <c r="I53" s="176"/>
      <c r="J53" s="1"/>
      <c r="K53" s="1"/>
      <c r="L53" s="1"/>
      <c r="M53" s="1"/>
    </row>
    <row r="54" spans="1:13" ht="4.5" customHeight="1" x14ac:dyDescent="0.25">
      <c r="A54" s="15"/>
      <c r="B54" s="15"/>
      <c r="C54" s="103"/>
      <c r="D54" s="103"/>
      <c r="E54" s="103"/>
      <c r="F54" s="103"/>
      <c r="G54" s="103"/>
      <c r="I54" s="6"/>
      <c r="J54" s="6"/>
    </row>
    <row r="55" spans="1:13" ht="12.75" customHeight="1" x14ac:dyDescent="0.25">
      <c r="B55" s="15" t="s">
        <v>45</v>
      </c>
      <c r="C55" s="102"/>
      <c r="D55" s="103"/>
      <c r="E55" s="104">
        <f>SUM(E45:E53)</f>
        <v>18</v>
      </c>
      <c r="F55" s="103"/>
      <c r="G55" s="103"/>
      <c r="I55" s="144"/>
      <c r="J55" s="1"/>
    </row>
    <row r="56" spans="1:13" ht="12.95" customHeight="1" x14ac:dyDescent="0.25">
      <c r="B56" s="15"/>
      <c r="C56" s="103"/>
      <c r="D56" s="103"/>
      <c r="E56" s="103"/>
      <c r="F56" s="103"/>
      <c r="G56" s="103"/>
      <c r="I56" s="144"/>
      <c r="J56" s="1"/>
    </row>
    <row r="57" spans="1:13" ht="12.95" customHeight="1" x14ac:dyDescent="0.25">
      <c r="A57" s="96" t="s">
        <v>15</v>
      </c>
      <c r="B57" s="96"/>
      <c r="C57" s="95"/>
      <c r="D57" s="95"/>
      <c r="E57" s="95"/>
      <c r="F57" s="95"/>
      <c r="G57" s="95"/>
      <c r="H57" s="141"/>
      <c r="I57" s="1"/>
    </row>
    <row r="58" spans="1:13" ht="4.5" customHeight="1" x14ac:dyDescent="0.25">
      <c r="A58" s="96"/>
      <c r="B58" s="96"/>
      <c r="C58" s="96"/>
      <c r="I58" s="1"/>
    </row>
    <row r="59" spans="1:13" ht="12.75" customHeight="1" x14ac:dyDescent="0.25">
      <c r="A59" s="105" t="s">
        <v>11</v>
      </c>
      <c r="B59" s="105"/>
      <c r="E59" s="121">
        <f>I39</f>
        <v>3264000</v>
      </c>
      <c r="I59" s="1"/>
    </row>
    <row r="60" spans="1:13" ht="4.1500000000000004" customHeight="1" x14ac:dyDescent="0.25">
      <c r="A60" s="15"/>
      <c r="B60" s="15"/>
      <c r="C60" s="15"/>
      <c r="D60" s="15"/>
      <c r="E60" s="102"/>
      <c r="I60"/>
      <c r="L60" s="1"/>
      <c r="M60" s="1"/>
    </row>
    <row r="61" spans="1:13" ht="13.5" customHeight="1" x14ac:dyDescent="0.25">
      <c r="A61" s="15" t="s">
        <v>55</v>
      </c>
      <c r="B61" s="15"/>
      <c r="E61" s="73">
        <f>0.0214*E55+0.9143</f>
        <v>1.3</v>
      </c>
      <c r="F61" s="230" t="str">
        <f>IF(I39&lt;50000,"! gemäß GP.9a (3): Ist die Bemessungsgrundlage niedriger als 500.000 €, sollte der Ermittlungsweg über Abschätzung des Büro- / Personalaufwandes gewählt werden","")</f>
        <v/>
      </c>
      <c r="G61" s="230"/>
      <c r="H61" s="230"/>
      <c r="I61" s="230"/>
    </row>
    <row r="62" spans="1:13" ht="4.1500000000000004" customHeight="1" x14ac:dyDescent="0.25">
      <c r="A62" s="15"/>
      <c r="B62" s="15"/>
      <c r="E62" s="25"/>
      <c r="F62" s="230"/>
      <c r="G62" s="230"/>
      <c r="H62" s="230"/>
      <c r="I62" s="230"/>
      <c r="L62" s="1"/>
      <c r="M62" s="1"/>
    </row>
    <row r="63" spans="1:13" ht="13.5" customHeight="1" x14ac:dyDescent="0.25">
      <c r="A63" s="15" t="s">
        <v>82</v>
      </c>
      <c r="B63" s="15"/>
      <c r="E63" s="161">
        <f>ROUND(IF(E59=0,"-",1.75*(-0.0466*LN(E59)+1.213)*E61/100),6)</f>
        <v>1.1695000000000001E-2</v>
      </c>
      <c r="F63" s="129" t="s">
        <v>58</v>
      </c>
      <c r="G63" s="129"/>
      <c r="H63" s="229" t="s">
        <v>67</v>
      </c>
      <c r="I63" s="229"/>
    </row>
    <row r="64" spans="1:13" ht="14.25" customHeight="1" x14ac:dyDescent="0.25">
      <c r="A64" s="15" t="s">
        <v>66</v>
      </c>
      <c r="B64" s="15"/>
      <c r="E64" s="145">
        <v>0</v>
      </c>
      <c r="F64" s="6"/>
      <c r="H64" s="229"/>
      <c r="I64" s="229"/>
      <c r="J64"/>
      <c r="K64" s="1"/>
      <c r="L64" s="1"/>
      <c r="M64" s="1"/>
    </row>
    <row r="65" spans="1:13" ht="4.1500000000000004" customHeight="1" x14ac:dyDescent="0.25">
      <c r="A65" s="15"/>
      <c r="B65" s="15"/>
      <c r="E65" s="106"/>
      <c r="F65" s="106"/>
      <c r="G65" s="106"/>
      <c r="I65"/>
      <c r="L65" s="1"/>
      <c r="M65" s="1"/>
    </row>
    <row r="66" spans="1:13" ht="15" customHeight="1" x14ac:dyDescent="0.3">
      <c r="A66" s="18" t="s">
        <v>68</v>
      </c>
      <c r="B66" s="16"/>
      <c r="C66" s="107"/>
      <c r="D66" s="107"/>
      <c r="E66" s="108"/>
      <c r="F66" s="148">
        <f>IF(E59=0,"-",E59*E63*(1+E64))</f>
        <v>38172</v>
      </c>
      <c r="G66" s="146" t="s">
        <v>69</v>
      </c>
      <c r="H66" s="1"/>
      <c r="I66" s="1"/>
    </row>
    <row r="67" spans="1:13" ht="4.1500000000000004" customHeight="1" x14ac:dyDescent="0.25">
      <c r="A67" s="20"/>
      <c r="B67" s="15"/>
      <c r="C67" s="95"/>
      <c r="D67" s="95"/>
      <c r="E67" s="109"/>
      <c r="F67" s="162"/>
      <c r="G67" s="109"/>
      <c r="I67" s="26"/>
      <c r="L67" s="1"/>
      <c r="M67" s="1"/>
    </row>
    <row r="68" spans="1:13" s="8" customFormat="1" ht="13.5" customHeight="1" x14ac:dyDescent="0.25">
      <c r="D68" s="151" t="s">
        <v>70</v>
      </c>
      <c r="E68" s="152" t="s">
        <v>5</v>
      </c>
      <c r="G68" s="163"/>
      <c r="H68" s="97"/>
      <c r="I68" s="26"/>
    </row>
    <row r="69" spans="1:13" ht="12.75" customHeight="1" x14ac:dyDescent="0.25">
      <c r="A69" s="95" t="s">
        <v>34</v>
      </c>
      <c r="B69" s="95"/>
      <c r="D69" s="149">
        <v>0.2</v>
      </c>
      <c r="E69" s="132">
        <v>0.2</v>
      </c>
      <c r="F69" s="111">
        <f>IF($E$59=0,"-",$F$66*E69)</f>
        <v>7634</v>
      </c>
      <c r="G69" s="164"/>
      <c r="H69" s="218"/>
      <c r="I69" s="142"/>
    </row>
    <row r="70" spans="1:13" ht="12.75" customHeight="1" x14ac:dyDescent="0.25">
      <c r="A70" s="95" t="s">
        <v>35</v>
      </c>
      <c r="B70" s="95"/>
      <c r="D70" s="149">
        <v>0.06</v>
      </c>
      <c r="E70" s="133">
        <v>0.06</v>
      </c>
      <c r="F70" s="111">
        <f t="shared" ref="F70:F78" si="1">IF($E$59=0,"-",$F$66*E70)</f>
        <v>2290</v>
      </c>
      <c r="G70" s="165"/>
      <c r="H70" s="219"/>
      <c r="I70" s="142"/>
    </row>
    <row r="71" spans="1:13" ht="12.75" customHeight="1" x14ac:dyDescent="0.25">
      <c r="A71" s="95" t="s">
        <v>36</v>
      </c>
      <c r="B71" s="95"/>
      <c r="D71" s="149">
        <v>0.08</v>
      </c>
      <c r="E71" s="133">
        <v>0.08</v>
      </c>
      <c r="F71" s="111">
        <f t="shared" si="1"/>
        <v>3054</v>
      </c>
      <c r="G71" s="165"/>
      <c r="H71" s="219"/>
      <c r="I71" s="142"/>
    </row>
    <row r="72" spans="1:13" ht="12.75" customHeight="1" x14ac:dyDescent="0.25">
      <c r="A72" s="95" t="s">
        <v>37</v>
      </c>
      <c r="B72" s="95"/>
      <c r="D72" s="149">
        <v>0.03</v>
      </c>
      <c r="E72" s="133">
        <v>0.03</v>
      </c>
      <c r="F72" s="111">
        <f>IF($E$59=0,"-",$F$66*E72)</f>
        <v>1145</v>
      </c>
      <c r="G72" s="165"/>
      <c r="H72" s="219"/>
      <c r="I72" s="142"/>
    </row>
    <row r="73" spans="1:13" ht="12.75" customHeight="1" x14ac:dyDescent="0.25">
      <c r="A73" s="95" t="s">
        <v>38</v>
      </c>
      <c r="B73" s="95"/>
      <c r="D73" s="149">
        <v>0.17</v>
      </c>
      <c r="E73" s="133">
        <v>0.17</v>
      </c>
      <c r="F73" s="111">
        <f>IF($E$59=0,"-",$F$66*E73)</f>
        <v>6489</v>
      </c>
      <c r="G73" s="165"/>
      <c r="H73" s="219"/>
      <c r="I73" s="142"/>
    </row>
    <row r="74" spans="1:13" ht="12.75" customHeight="1" x14ac:dyDescent="0.25">
      <c r="A74" s="95" t="s">
        <v>39</v>
      </c>
      <c r="B74" s="95"/>
      <c r="D74" s="149">
        <v>0.08</v>
      </c>
      <c r="E74" s="133">
        <v>0.08</v>
      </c>
      <c r="F74" s="111">
        <f t="shared" si="1"/>
        <v>3054</v>
      </c>
      <c r="G74" s="164"/>
      <c r="H74" s="218"/>
      <c r="I74" s="142"/>
    </row>
    <row r="75" spans="1:13" ht="12.75" customHeight="1" x14ac:dyDescent="0.25">
      <c r="A75" s="95" t="s">
        <v>40</v>
      </c>
      <c r="B75" s="95"/>
      <c r="D75" s="149">
        <v>0.02</v>
      </c>
      <c r="E75" s="133">
        <v>0.02</v>
      </c>
      <c r="F75" s="111">
        <f t="shared" si="1"/>
        <v>763</v>
      </c>
      <c r="G75" s="165"/>
      <c r="H75" s="219"/>
      <c r="I75" s="142"/>
    </row>
    <row r="76" spans="1:13" ht="12.75" customHeight="1" x14ac:dyDescent="0.25">
      <c r="A76" s="95" t="s">
        <v>41</v>
      </c>
      <c r="B76" s="95"/>
      <c r="D76" s="149">
        <v>0.03</v>
      </c>
      <c r="E76" s="133">
        <v>0.03</v>
      </c>
      <c r="F76" s="111">
        <f t="shared" si="1"/>
        <v>1145</v>
      </c>
      <c r="G76" s="165"/>
      <c r="H76" s="219"/>
      <c r="I76" s="142"/>
    </row>
    <row r="77" spans="1:13" ht="12.75" customHeight="1" x14ac:dyDescent="0.25">
      <c r="A77" s="95" t="s">
        <v>42</v>
      </c>
      <c r="B77" s="95"/>
      <c r="D77" s="149">
        <v>0.3</v>
      </c>
      <c r="E77" s="133">
        <v>0.3</v>
      </c>
      <c r="F77" s="111">
        <f t="shared" si="1"/>
        <v>11452</v>
      </c>
      <c r="G77" s="165"/>
      <c r="H77" s="219"/>
      <c r="I77" s="142"/>
    </row>
    <row r="78" spans="1:13" ht="12.75" customHeight="1" x14ac:dyDescent="0.25">
      <c r="A78" s="107" t="s">
        <v>43</v>
      </c>
      <c r="B78" s="107"/>
      <c r="C78" s="32"/>
      <c r="D78" s="150">
        <v>0.03</v>
      </c>
      <c r="E78" s="134">
        <v>0.03</v>
      </c>
      <c r="F78" s="111">
        <f t="shared" si="1"/>
        <v>1145</v>
      </c>
      <c r="G78" s="167"/>
      <c r="H78" s="220"/>
      <c r="I78" s="142"/>
    </row>
    <row r="79" spans="1:13" s="12" customFormat="1" ht="18.600000000000001" customHeight="1" x14ac:dyDescent="0.25">
      <c r="A79" s="205" t="s">
        <v>44</v>
      </c>
      <c r="B79" s="206"/>
      <c r="D79" s="224">
        <f>SUM(D69:D78)</f>
        <v>1</v>
      </c>
      <c r="E79" s="207">
        <f>SUM(E69:E78)</f>
        <v>1</v>
      </c>
      <c r="F79" s="208">
        <f>SUM(F69:F78)</f>
        <v>38171</v>
      </c>
      <c r="G79" s="209"/>
      <c r="H79" s="210"/>
      <c r="I79" s="215"/>
      <c r="J79" s="211"/>
      <c r="K79" s="13"/>
      <c r="L79" s="13"/>
      <c r="M79" s="13"/>
    </row>
    <row r="80" spans="1:13" ht="12.75" customHeight="1" x14ac:dyDescent="0.2">
      <c r="A80" s="95" t="s">
        <v>83</v>
      </c>
      <c r="B80" s="110"/>
      <c r="D80" s="164">
        <v>0.01</v>
      </c>
      <c r="E80" s="132">
        <v>0</v>
      </c>
      <c r="F80" s="142">
        <f>$F$66*E80</f>
        <v>0</v>
      </c>
      <c r="G80" s="113"/>
      <c r="H80" s="142"/>
      <c r="I80" s="179"/>
      <c r="J80" s="1"/>
      <c r="K80" s="1"/>
      <c r="L80" s="1"/>
      <c r="M80" s="1"/>
    </row>
    <row r="81" spans="1:13" ht="12.75" customHeight="1" x14ac:dyDescent="0.2">
      <c r="A81" s="222" t="s">
        <v>84</v>
      </c>
      <c r="B81" s="110"/>
      <c r="D81" s="164">
        <v>0.01</v>
      </c>
      <c r="E81" s="178">
        <v>0</v>
      </c>
      <c r="F81" s="142">
        <f>$F$66*E81</f>
        <v>0</v>
      </c>
      <c r="G81" s="221"/>
      <c r="H81" s="166"/>
      <c r="I81" s="214"/>
      <c r="J81" s="1"/>
      <c r="K81" s="1"/>
      <c r="L81" s="1"/>
      <c r="M81" s="1"/>
    </row>
    <row r="82" spans="1:13" ht="12" customHeight="1" x14ac:dyDescent="0.2">
      <c r="A82" s="225" t="s">
        <v>85</v>
      </c>
      <c r="B82" s="225"/>
      <c r="C82" s="225"/>
      <c r="D82" s="223">
        <f>SUM(D79:D81)</f>
        <v>1.02</v>
      </c>
      <c r="E82" s="212">
        <f>SUM(E79:E81)</f>
        <v>1</v>
      </c>
      <c r="F82" s="213">
        <f>SUM(F79:F81)</f>
        <v>38171</v>
      </c>
      <c r="G82" s="6"/>
      <c r="I82" s="177">
        <f>F82</f>
        <v>38171</v>
      </c>
      <c r="J82" s="1"/>
      <c r="K82" s="1"/>
      <c r="L82" s="1"/>
      <c r="M82" s="1"/>
    </row>
    <row r="83" spans="1:13" ht="12.75" customHeight="1" x14ac:dyDescent="0.2">
      <c r="A83" s="112"/>
      <c r="B83" s="15"/>
      <c r="D83" s="113"/>
      <c r="E83" s="113"/>
      <c r="F83" s="168"/>
      <c r="G83" s="6"/>
      <c r="I83" s="169"/>
      <c r="J83" s="1"/>
      <c r="K83" s="1"/>
      <c r="L83" s="1"/>
      <c r="M83" s="1"/>
    </row>
    <row r="84" spans="1:13" ht="3.95" customHeight="1" x14ac:dyDescent="0.25">
      <c r="E84" s="29"/>
      <c r="I84"/>
    </row>
    <row r="85" spans="1:13" ht="12.75" customHeight="1" x14ac:dyDescent="0.25">
      <c r="A85" s="30" t="s">
        <v>63</v>
      </c>
      <c r="E85" s="138">
        <v>0</v>
      </c>
      <c r="F85" s="139">
        <v>0</v>
      </c>
      <c r="G85" s="6"/>
      <c r="H85" s="1"/>
      <c r="I85" s="180">
        <f>E85*F85</f>
        <v>0</v>
      </c>
    </row>
    <row r="86" spans="1:13" ht="3.95" customHeight="1" x14ac:dyDescent="0.25">
      <c r="E86" s="29"/>
      <c r="I86"/>
    </row>
    <row r="87" spans="1:13" s="20" customFormat="1" ht="12.75" x14ac:dyDescent="0.2">
      <c r="A87" s="68" t="s">
        <v>59</v>
      </c>
      <c r="B87" s="69"/>
      <c r="C87" s="70"/>
      <c r="D87" s="72"/>
      <c r="E87" s="135"/>
      <c r="F87" s="71"/>
      <c r="G87" s="71"/>
      <c r="H87" s="71"/>
      <c r="I87" s="88">
        <f>I82+I85</f>
        <v>38171</v>
      </c>
      <c r="K87" s="52"/>
      <c r="L87" s="53"/>
      <c r="M87" s="54"/>
    </row>
    <row r="88" spans="1:13" s="20" customFormat="1" ht="4.5" customHeight="1" x14ac:dyDescent="0.2">
      <c r="B88" s="21"/>
      <c r="C88" s="22"/>
      <c r="D88" s="40"/>
      <c r="E88" s="131"/>
      <c r="F88" s="41"/>
      <c r="G88" s="41"/>
      <c r="I88" s="89"/>
      <c r="L88" s="21"/>
      <c r="M88" s="22"/>
    </row>
    <row r="89" spans="1:13" s="20" customFormat="1" ht="12.75" x14ac:dyDescent="0.2">
      <c r="A89" s="42" t="s">
        <v>13</v>
      </c>
      <c r="B89" s="21"/>
      <c r="C89" s="22"/>
      <c r="D89" s="40"/>
      <c r="E89" s="130">
        <v>0.04</v>
      </c>
      <c r="F89" s="41"/>
      <c r="G89" s="41"/>
      <c r="I89" s="89">
        <f>IF(E59=0,"-",ROUND(I87*E89,2))</f>
        <v>1527</v>
      </c>
      <c r="K89" s="42"/>
      <c r="L89" s="21"/>
      <c r="M89" s="22"/>
    </row>
    <row r="90" spans="1:13" s="20" customFormat="1" ht="3" customHeight="1" x14ac:dyDescent="0.2">
      <c r="A90" s="43"/>
      <c r="B90" s="44"/>
      <c r="C90" s="45"/>
      <c r="D90" s="49"/>
      <c r="E90" s="136"/>
      <c r="F90" s="55"/>
      <c r="G90" s="55"/>
      <c r="H90" s="43"/>
      <c r="I90" s="91"/>
      <c r="L90" s="21"/>
      <c r="M90" s="22"/>
    </row>
    <row r="91" spans="1:13" s="20" customFormat="1" ht="3" customHeight="1" x14ac:dyDescent="0.2">
      <c r="B91" s="21"/>
      <c r="C91" s="22"/>
      <c r="D91" s="50"/>
      <c r="E91" s="137"/>
      <c r="F91" s="56"/>
      <c r="G91" s="56"/>
      <c r="H91" s="51"/>
      <c r="I91" s="89"/>
      <c r="L91" s="21"/>
      <c r="M91" s="22"/>
    </row>
    <row r="92" spans="1:13" s="20" customFormat="1" ht="12.75" x14ac:dyDescent="0.2">
      <c r="A92" s="46" t="s">
        <v>60</v>
      </c>
      <c r="B92" s="47"/>
      <c r="C92" s="48"/>
      <c r="D92" s="23"/>
      <c r="E92" s="131"/>
      <c r="F92" s="41"/>
      <c r="G92" s="41"/>
      <c r="I92" s="90">
        <f>I87+I89</f>
        <v>39698</v>
      </c>
      <c r="K92" s="46"/>
      <c r="L92" s="47"/>
      <c r="M92" s="48"/>
    </row>
    <row r="93" spans="1:13" s="20" customFormat="1" ht="12.75" x14ac:dyDescent="0.2">
      <c r="A93" s="20" t="s">
        <v>14</v>
      </c>
      <c r="B93" s="21"/>
      <c r="C93" s="22"/>
      <c r="D93" s="23"/>
      <c r="E93" s="24">
        <v>0.2</v>
      </c>
      <c r="F93" s="24"/>
      <c r="G93" s="24"/>
      <c r="I93" s="89">
        <f>IF(E59=0,"-",ROUND(I92*E93,2))</f>
        <v>7940</v>
      </c>
      <c r="L93" s="21"/>
      <c r="M93" s="24"/>
    </row>
    <row r="94" spans="1:13" s="20" customFormat="1" ht="3" customHeight="1" x14ac:dyDescent="0.2">
      <c r="B94" s="21"/>
      <c r="C94" s="22"/>
      <c r="D94" s="23"/>
      <c r="E94" s="41"/>
      <c r="F94" s="41"/>
      <c r="G94" s="41"/>
      <c r="I94" s="89"/>
      <c r="L94" s="21"/>
      <c r="M94" s="22"/>
    </row>
    <row r="95" spans="1:13" s="20" customFormat="1" ht="12.75" x14ac:dyDescent="0.2">
      <c r="A95" s="114" t="s">
        <v>61</v>
      </c>
      <c r="B95" s="122"/>
      <c r="C95" s="115"/>
      <c r="D95" s="117"/>
      <c r="E95" s="118"/>
      <c r="F95" s="118"/>
      <c r="G95" s="118"/>
      <c r="H95" s="116"/>
      <c r="I95" s="123">
        <f>SUM(I91:I93)</f>
        <v>47638</v>
      </c>
      <c r="K95" s="46"/>
      <c r="L95" s="47"/>
      <c r="M95" s="48"/>
    </row>
    <row r="96" spans="1:13" ht="5.0999999999999996" customHeight="1" x14ac:dyDescent="0.25"/>
    <row r="97" spans="1:13" s="124" customFormat="1" ht="12.75" x14ac:dyDescent="0.2">
      <c r="A97" s="124" t="s">
        <v>56</v>
      </c>
      <c r="B97" s="125"/>
      <c r="E97" s="147">
        <f>I92/E35</f>
        <v>1.0156999999999999E-2</v>
      </c>
      <c r="H97" s="126"/>
      <c r="I97" s="127"/>
      <c r="J97" s="127"/>
      <c r="K97" s="128"/>
      <c r="L97" s="128"/>
      <c r="M97" s="128"/>
    </row>
    <row r="98" spans="1:13" x14ac:dyDescent="0.25">
      <c r="E98" s="29"/>
    </row>
    <row r="99" spans="1:13" x14ac:dyDescent="0.25">
      <c r="E99" s="29"/>
    </row>
  </sheetData>
  <sheetProtection algorithmName="SHA-512" hashValue="kbYier/8TmHPt2tusTm4Kt53yKR+XKDJBkZSHbEJ2+e7ce26LRQDm7nH3PuYY6BIk2OLipf+K7jzIWc0AVoz0A==" saltValue="lmH6OnPidaXSYFaP7Q00gA==" spinCount="100000" sheet="1" objects="1" scenarios="1"/>
  <mergeCells count="14">
    <mergeCell ref="A82:C82"/>
    <mergeCell ref="H1:I1"/>
    <mergeCell ref="A20:B20"/>
    <mergeCell ref="A33:B33"/>
    <mergeCell ref="A31:B31"/>
    <mergeCell ref="A6:B6"/>
    <mergeCell ref="H44:I44"/>
    <mergeCell ref="H63:I64"/>
    <mergeCell ref="A8:B8"/>
    <mergeCell ref="A10:B10"/>
    <mergeCell ref="A29:B29"/>
    <mergeCell ref="A22:B22"/>
    <mergeCell ref="A27:B27"/>
    <mergeCell ref="F61:I62"/>
  </mergeCells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&amp;L&amp;"Arial,Fett"&amp;K01+026Angebot nur GP Leitung + Steuerung 2a
&amp;"Arial,Standard"nach VM.GP.2023 &amp;R&amp;"Arial,Standard"&amp;K01+027Version 1
Stand: 15.09.2023</oddHeader>
    <oddFooter>&amp;L&amp;"Arial,Fett"&amp;K01+036LM.VM.2023&amp;"Arial,Standard"  |  Generalplaner Leitung+Steuerung  |  Angebotsformular&amp;R&amp;"Arial,Standard"&amp;K01+036&amp;P/&amp;N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Scroll Bar 5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Scroll Bar 6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8</xdr:col>
                    <xdr:colOff>1028700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Scroll Bar 7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Scroll Bar 8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Scroll Bar 10">
              <controlPr defaultSize="0" autoPict="0">
                <anchor moveWithCells="1">
                  <from>
                    <xdr:col>7</xdr:col>
                    <xdr:colOff>19050</xdr:colOff>
                    <xdr:row>49</xdr:row>
                    <xdr:rowOff>19050</xdr:rowOff>
                  </from>
                  <to>
                    <xdr:col>8</xdr:col>
                    <xdr:colOff>1028700</xdr:colOff>
                    <xdr:row>49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Scroll Bar 11">
              <controlPr defaultSize="0" autoPict="0">
                <anchor moveWithCells="1">
                  <from>
                    <xdr:col>7</xdr:col>
                    <xdr:colOff>28575</xdr:colOff>
                    <xdr:row>50</xdr:row>
                    <xdr:rowOff>19050</xdr:rowOff>
                  </from>
                  <to>
                    <xdr:col>8</xdr:col>
                    <xdr:colOff>1028700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Scroll Bar 12">
              <controlPr defaultSize="0" autoPict="0">
                <anchor moveWithCells="1">
                  <from>
                    <xdr:col>7</xdr:col>
                    <xdr:colOff>19050</xdr:colOff>
                    <xdr:row>51</xdr:row>
                    <xdr:rowOff>19050</xdr:rowOff>
                  </from>
                  <to>
                    <xdr:col>8</xdr:col>
                    <xdr:colOff>1028700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Scroll Bar 13">
              <controlPr defaultSize="0" autoPict="0">
                <anchor moveWithCells="1">
                  <from>
                    <xdr:col>7</xdr:col>
                    <xdr:colOff>19050</xdr:colOff>
                    <xdr:row>52</xdr:row>
                    <xdr:rowOff>19050</xdr:rowOff>
                  </from>
                  <to>
                    <xdr:col>8</xdr:col>
                    <xdr:colOff>1028700</xdr:colOff>
                    <xdr:row>52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GP2a Ltg.+Stg.</vt:lpstr>
      <vt:lpstr>'GP2a Ltg.+Stg.'!Druckbereich</vt:lpstr>
      <vt:lpstr>'GP2a Ltg.+Stg.'!Drucktitel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2023-11-16T09:56:16Z</cp:lastPrinted>
  <dcterms:created xsi:type="dcterms:W3CDTF">2009-05-04T08:45:42Z</dcterms:created>
  <dcterms:modified xsi:type="dcterms:W3CDTF">2023-11-17T09:54:55Z</dcterms:modified>
</cp:coreProperties>
</file>