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https://hlw.pmtools.eu/storage/DOK-ROOT/WEB-DOK/G233/"/>
    </mc:Choice>
  </mc:AlternateContent>
  <xr:revisionPtr revIDLastSave="0" documentId="13_ncr:1_{6715386A-1137-422B-A68F-7A9169235119}" xr6:coauthVersionLast="47" xr6:coauthVersionMax="47" xr10:uidLastSave="{00000000-0000-0000-0000-000000000000}"/>
  <bookViews>
    <workbookView xWindow="-28920" yWindow="-120" windowWidth="29040" windowHeight="15840" tabRatio="914" xr2:uid="{00000000-000D-0000-FFFF-FFFF00000000}"/>
  </bookViews>
  <sheets>
    <sheet name="BauKG" sheetId="70" r:id="rId1"/>
    <sheet name="BauKG mit BIM" sheetId="69" state="hidden" r:id="rId2"/>
  </sheets>
  <definedNames>
    <definedName name="_xlnm.Print_Area" localSheetId="0">BauKG!$A$1:$I$89</definedName>
    <definedName name="_xlnm.Print_Area" localSheetId="1">'BauKG mit BIM'!$A$1:$I$96</definedName>
    <definedName name="_xlnm.Print_Titles" localSheetId="0">BauKG!$A:$C,BauKG!$3:$3</definedName>
    <definedName name="_xlnm.Print_Titles" localSheetId="1">'BauKG mit BIM'!$A:$C,'BauKG mit BIM'!$3:$3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5" i="70" l="1"/>
  <c r="I40" i="69"/>
  <c r="F57" i="69"/>
  <c r="I77" i="70" l="1"/>
  <c r="E75" i="70"/>
  <c r="E51" i="70"/>
  <c r="E57" i="70" s="1"/>
  <c r="I38" i="70"/>
  <c r="I34" i="70"/>
  <c r="I32" i="70"/>
  <c r="I30" i="70"/>
  <c r="I28" i="70"/>
  <c r="I26" i="70"/>
  <c r="I25" i="70"/>
  <c r="I24" i="70"/>
  <c r="E23" i="70"/>
  <c r="I21" i="70"/>
  <c r="I19" i="70"/>
  <c r="I18" i="70"/>
  <c r="I17" i="70"/>
  <c r="I16" i="70"/>
  <c r="I15" i="70"/>
  <c r="I14" i="70"/>
  <c r="I13" i="70"/>
  <c r="I12" i="70"/>
  <c r="E11" i="70"/>
  <c r="I9" i="70"/>
  <c r="I7" i="70"/>
  <c r="I36" i="70" l="1"/>
  <c r="E36" i="70"/>
  <c r="D34" i="70" s="1"/>
  <c r="I40" i="70" l="1"/>
  <c r="F57" i="70" s="1"/>
  <c r="D32" i="70"/>
  <c r="D9" i="70"/>
  <c r="D21" i="70"/>
  <c r="D7" i="70"/>
  <c r="D23" i="70"/>
  <c r="D30" i="70"/>
  <c r="D28" i="70"/>
  <c r="D11" i="70"/>
  <c r="E55" i="70" l="1"/>
  <c r="E59" i="70" s="1"/>
  <c r="F62" i="70" s="1"/>
  <c r="D36" i="70"/>
  <c r="F72" i="70" l="1"/>
  <c r="F73" i="70"/>
  <c r="F65" i="70"/>
  <c r="F70" i="70"/>
  <c r="F71" i="70"/>
  <c r="F68" i="70"/>
  <c r="F69" i="70"/>
  <c r="F74" i="70"/>
  <c r="F66" i="70"/>
  <c r="F67" i="70"/>
  <c r="F75" i="70" l="1"/>
  <c r="I75" i="70" s="1"/>
  <c r="I79" i="70" s="1"/>
  <c r="I81" i="70" s="1"/>
  <c r="I84" i="70" s="1"/>
  <c r="E89" i="70" s="1"/>
  <c r="I85" i="70" l="1"/>
  <c r="I87" i="70" s="1"/>
  <c r="I84" i="69"/>
  <c r="I25" i="69"/>
  <c r="I38" i="69"/>
  <c r="E23" i="69"/>
  <c r="E11" i="69"/>
  <c r="I34" i="69"/>
  <c r="I32" i="69"/>
  <c r="I26" i="69"/>
  <c r="I19" i="69"/>
  <c r="I17" i="69"/>
  <c r="I15" i="69"/>
  <c r="I13" i="69"/>
  <c r="I7" i="69"/>
  <c r="E75" i="69"/>
  <c r="E51" i="69"/>
  <c r="E57" i="69" s="1"/>
  <c r="I28" i="69"/>
  <c r="I24" i="69"/>
  <c r="I21" i="69"/>
  <c r="I18" i="69"/>
  <c r="I16" i="69"/>
  <c r="I14" i="69"/>
  <c r="I12" i="69"/>
  <c r="I9" i="69"/>
  <c r="I30" i="69"/>
  <c r="I36" i="69" l="1"/>
  <c r="E55" i="69" s="1"/>
  <c r="E59" i="69" s="1"/>
  <c r="F62" i="69" s="1"/>
  <c r="F80" i="69" s="1"/>
  <c r="I80" i="69" s="1"/>
  <c r="E36" i="69"/>
  <c r="D9" i="69" s="1"/>
  <c r="D28" i="69" l="1"/>
  <c r="D23" i="69"/>
  <c r="D34" i="69"/>
  <c r="D32" i="69"/>
  <c r="D21" i="69"/>
  <c r="D11" i="69"/>
  <c r="D30" i="69"/>
  <c r="D7" i="69"/>
  <c r="F71" i="69"/>
  <c r="F72" i="69"/>
  <c r="F67" i="69"/>
  <c r="F69" i="69"/>
  <c r="F68" i="69"/>
  <c r="F74" i="69"/>
  <c r="F70" i="69"/>
  <c r="F73" i="69"/>
  <c r="F65" i="69"/>
  <c r="F66" i="69"/>
  <c r="D36" i="69" l="1"/>
  <c r="F75" i="69"/>
  <c r="I77" i="69" s="1"/>
  <c r="I82" i="69" l="1"/>
  <c r="I86" i="69" l="1"/>
  <c r="I88" i="69" s="1"/>
  <c r="I91" i="69" s="1"/>
  <c r="I92" i="69" s="1"/>
  <c r="I94" i="69" s="1"/>
  <c r="E96" i="69" l="1"/>
</calcChain>
</file>

<file path=xl/sharedStrings.xml><?xml version="1.0" encoding="utf-8"?>
<sst xmlns="http://schemas.openxmlformats.org/spreadsheetml/2006/main" count="161" uniqueCount="78">
  <si>
    <t>AUFSCHLIESSUNG</t>
  </si>
  <si>
    <t>BAUWERK – ROHBAU</t>
  </si>
  <si>
    <t>BAUWERK – AUSBAU</t>
  </si>
  <si>
    <t>AUSSENANLAGEN</t>
  </si>
  <si>
    <t>mögl Punkte</t>
  </si>
  <si>
    <t>gewählt</t>
  </si>
  <si>
    <t>1 bis 5</t>
  </si>
  <si>
    <t>BAUWERK – TECHNIK</t>
  </si>
  <si>
    <t>Gebäudeautomation</t>
  </si>
  <si>
    <t>EINRICHTUNG</t>
  </si>
  <si>
    <t>NEBENKOSTEN</t>
  </si>
  <si>
    <t>RESERVEN</t>
  </si>
  <si>
    <t>Bemessungsgrundlage:</t>
  </si>
  <si>
    <t>PLANUNGSLEISTUNGEN</t>
  </si>
  <si>
    <t>ERRICHTUNGSKOSTEN</t>
  </si>
  <si>
    <t>zzgl. Nebenkosten</t>
  </si>
  <si>
    <t>zzgl. MWSt.</t>
  </si>
  <si>
    <t>Vergütungsermittlung</t>
  </si>
  <si>
    <t>BMGL %</t>
  </si>
  <si>
    <t>.01</t>
  </si>
  <si>
    <t>Abwasser-, Wasser-, Gasanlagen</t>
  </si>
  <si>
    <t>.02</t>
  </si>
  <si>
    <t>.03</t>
  </si>
  <si>
    <t>.04</t>
  </si>
  <si>
    <t>.05</t>
  </si>
  <si>
    <t>.06</t>
  </si>
  <si>
    <t>.07</t>
  </si>
  <si>
    <t>.08</t>
  </si>
  <si>
    <t>Wärme- und Kälteversorgungsanlagen</t>
  </si>
  <si>
    <t>Lufttechnische Anlagen</t>
  </si>
  <si>
    <t>Starkstrom - Elektroanlagen</t>
  </si>
  <si>
    <t>Fördertechnische Anlagen</t>
  </si>
  <si>
    <t>Nutzungsspezifische Anlagen</t>
  </si>
  <si>
    <t>Fernmelde-, IT- und Sicherheitsanlagen</t>
  </si>
  <si>
    <t>BEMESSUNGSGRUNDLAGE</t>
  </si>
  <si>
    <t>1 bis 25</t>
  </si>
  <si>
    <t>LPH 2 Vorentwurfsplanung</t>
  </si>
  <si>
    <t>LPH 3 Entwurfsplanung</t>
  </si>
  <si>
    <t>LPH 4 Einreichplanung</t>
  </si>
  <si>
    <t>LPH 5 Ausführungsplanung</t>
  </si>
  <si>
    <t>LPH 6 Ausschreibung</t>
  </si>
  <si>
    <t xml:space="preserve">           Mitwirkung an der Vergabe</t>
  </si>
  <si>
    <r>
      <t>Prozentsatz der beauftragten Leistungsphasen (f</t>
    </r>
    <r>
      <rPr>
        <vertAlign val="subscript"/>
        <sz val="10"/>
        <rFont val="Arial"/>
        <family val="2"/>
      </rPr>
      <t>LPH</t>
    </r>
    <r>
      <rPr>
        <sz val="10"/>
        <rFont val="Arial"/>
        <family val="2"/>
      </rPr>
      <t>)</t>
    </r>
  </si>
  <si>
    <r>
      <t>Summe der Bewertungspunkte [b</t>
    </r>
    <r>
      <rPr>
        <vertAlign val="subscript"/>
        <sz val="10"/>
        <rFont val="Arial"/>
        <family val="2"/>
      </rPr>
      <t>w</t>
    </r>
    <r>
      <rPr>
        <sz val="10"/>
        <rFont val="Arial"/>
        <family val="2"/>
      </rPr>
      <t>]</t>
    </r>
  </si>
  <si>
    <t>(A) Vielfalt der Besonderheiten in den Projektinhalten</t>
  </si>
  <si>
    <t>(B) Komplexität der Projektorganisation</t>
  </si>
  <si>
    <t>(C) Risiko bei der Projektrealisierung</t>
  </si>
  <si>
    <t>(D) Termin und Kostenanforderungen</t>
  </si>
  <si>
    <t>Errichtungskosten in €</t>
  </si>
  <si>
    <t>BMGL in €</t>
  </si>
  <si>
    <t>Nutzungsspezifische Ausstattung</t>
  </si>
  <si>
    <t>LPH 1 Grundlagenermittlung</t>
  </si>
  <si>
    <t>LPH 7 Begleitung der Bauausführung</t>
  </si>
  <si>
    <t>LPH 9 Objektbetreuung</t>
  </si>
  <si>
    <t>ERK %</t>
  </si>
  <si>
    <t>Anforderungsmerkmale/Bewertungspunkte</t>
  </si>
  <si>
    <r>
      <t>Faktor aus Bewertungspunkten [f</t>
    </r>
    <r>
      <rPr>
        <vertAlign val="subscript"/>
        <sz val="10"/>
        <rFont val="Arial"/>
        <family val="2"/>
      </rPr>
      <t>bw</t>
    </r>
    <r>
      <rPr>
        <sz val="10"/>
        <rFont val="Arial"/>
        <family val="2"/>
      </rPr>
      <t xml:space="preserve"> = 0,02 x b</t>
    </r>
    <r>
      <rPr>
        <vertAlign val="subscript"/>
        <sz val="10"/>
        <rFont val="Arial"/>
        <family val="2"/>
      </rPr>
      <t>w</t>
    </r>
    <r>
      <rPr>
        <sz val="10"/>
        <rFont val="Arial"/>
        <family val="2"/>
      </rPr>
      <t xml:space="preserve"> + 0,92]</t>
    </r>
  </si>
  <si>
    <r>
      <t>%-Satz für BKG 2.b, 2.c [h</t>
    </r>
    <r>
      <rPr>
        <vertAlign val="subscript"/>
        <sz val="10"/>
        <rFont val="Arial"/>
        <family val="2"/>
      </rPr>
      <t>BKG</t>
    </r>
    <r>
      <rPr>
        <sz val="10"/>
        <rFont val="Arial"/>
        <family val="2"/>
      </rPr>
      <t xml:space="preserve"> = (4,60 x (BMGL)</t>
    </r>
    <r>
      <rPr>
        <vertAlign val="superscript"/>
        <sz val="10"/>
        <rFont val="Arial"/>
        <family val="2"/>
      </rPr>
      <t>(-0,15)</t>
    </r>
    <r>
      <rPr>
        <sz val="10"/>
        <rFont val="Arial"/>
        <family val="2"/>
      </rPr>
      <t xml:space="preserve"> x f</t>
    </r>
    <r>
      <rPr>
        <vertAlign val="subscript"/>
        <sz val="10"/>
        <rFont val="Arial"/>
        <family val="2"/>
      </rPr>
      <t>bw</t>
    </r>
    <r>
      <rPr>
        <sz val="10"/>
        <rFont val="Arial"/>
        <family val="2"/>
      </rPr>
      <t>]</t>
    </r>
  </si>
  <si>
    <t>LPH 8 Baustellenkoordination</t>
  </si>
  <si>
    <t>Summe BauKG Planungs- und Baukoordination ohne Nebenkosten</t>
  </si>
  <si>
    <t>Summe BauKG Planungs- und Baukoordination netto inkl. NK</t>
  </si>
  <si>
    <t>Summe BauKG Planungs- und Baukoordination brutto</t>
  </si>
  <si>
    <t>Ermittlung Bemessungsgrundlage (BMGL)</t>
  </si>
  <si>
    <t>Prozentanteil an Errichtungskosten (netto, inkl. NK)</t>
  </si>
  <si>
    <t>Stundenpool (optionale Leistungen)</t>
  </si>
  <si>
    <t>Einbaumöbel</t>
  </si>
  <si>
    <t>Serienmöbel</t>
  </si>
  <si>
    <t>Umbauzuschlag nach BKG.11</t>
  </si>
  <si>
    <r>
      <t>Vergütung VBKG = BMGL x h</t>
    </r>
    <r>
      <rPr>
        <vertAlign val="subscript"/>
        <sz val="10"/>
        <rFont val="Arial"/>
        <family val="2"/>
      </rPr>
      <t>BKG</t>
    </r>
    <r>
      <rPr>
        <sz val="10"/>
        <rFont val="Arial"/>
        <family val="2"/>
      </rPr>
      <t xml:space="preserve"> x Umbauzuschlag x 100% f</t>
    </r>
    <r>
      <rPr>
        <vertAlign val="subscript"/>
        <sz val="10"/>
        <rFont val="Arial"/>
        <family val="2"/>
      </rPr>
      <t>LPH</t>
    </r>
  </si>
  <si>
    <t>LM.VM</t>
  </si>
  <si>
    <t xml:space="preserve">BauKG nach VM.BKG.2023 </t>
  </si>
  <si>
    <t>design to cost</t>
  </si>
  <si>
    <t>Zwischensumme</t>
  </si>
  <si>
    <r>
      <rPr>
        <b/>
        <sz val="8"/>
        <color rgb="FF000000"/>
        <rFont val="Arial"/>
        <family val="2"/>
      </rPr>
      <t xml:space="preserve">Planungs- und Baukoordination   </t>
    </r>
    <r>
      <rPr>
        <sz val="8"/>
        <color indexed="8"/>
        <rFont val="Arial"/>
        <family val="2"/>
      </rPr>
      <t xml:space="preserve">                          nach VM.BKG.2023</t>
    </r>
  </si>
  <si>
    <t>mitzuverarbeitende Bausubstanz (Umbau)</t>
  </si>
  <si>
    <t>gering        durchschnitt.          hoch</t>
  </si>
  <si>
    <r>
      <rPr>
        <b/>
        <sz val="8"/>
        <color rgb="FF000000"/>
        <rFont val="Arial"/>
        <family val="2"/>
      </rPr>
      <t xml:space="preserve">Planungs- und Baukoordination
</t>
    </r>
    <r>
      <rPr>
        <sz val="8"/>
        <color indexed="8"/>
        <rFont val="Arial"/>
        <family val="2"/>
      </rPr>
      <t>nach VM.BKG.2023</t>
    </r>
  </si>
  <si>
    <r>
      <t>%-Satz für BKG 2.b [h</t>
    </r>
    <r>
      <rPr>
        <vertAlign val="subscript"/>
        <sz val="10"/>
        <rFont val="Arial"/>
        <family val="2"/>
      </rPr>
      <t>BKG</t>
    </r>
    <r>
      <rPr>
        <sz val="10"/>
        <rFont val="Arial"/>
        <family val="2"/>
      </rPr>
      <t xml:space="preserve"> = (4,60 x (BMGL)</t>
    </r>
    <r>
      <rPr>
        <vertAlign val="superscript"/>
        <sz val="10"/>
        <rFont val="Arial"/>
        <family val="2"/>
      </rPr>
      <t>(-0,15)</t>
    </r>
    <r>
      <rPr>
        <sz val="10"/>
        <rFont val="Arial"/>
        <family val="2"/>
      </rPr>
      <t xml:space="preserve"> x f</t>
    </r>
    <r>
      <rPr>
        <vertAlign val="subscript"/>
        <sz val="10"/>
        <rFont val="Arial"/>
        <family val="2"/>
      </rPr>
      <t>bw</t>
    </r>
    <r>
      <rPr>
        <sz val="10"/>
        <rFont val="Arial"/>
        <family val="2"/>
      </rPr>
      <t>]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</si>
</sst>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2" formatCode="_-&quot;€&quot;\ * #,##0_-;\-&quot;€&quot;\ * #,##0_-;_-&quot;€&quot;\ * &quot;-&quot;_-;_-@_-"/>
    <numFmt numFmtId="44" formatCode="_-&quot;€&quot;\ * #,##0.00_-;\-&quot;€&quot;\ * #,##0.00_-;_-&quot;€&quot;\ * &quot;-&quot;??_-;_-@_-"/>
    <numFmt numFmtId="43" formatCode="_-* #,##0.00_-;\-* #,##0.00_-;_-* &quot;-&quot;??_-;_-@_-"/>
    <numFmt numFmtId="164" formatCode="#"/>
    <numFmt numFmtId="165" formatCode="&quot;.&quot;0#"/>
    <numFmt numFmtId="166" formatCode="0.000%"/>
    <numFmt numFmtId="167" formatCode="#,##0&quot; öS&quot;"/>
    <numFmt numFmtId="168" formatCode="#,##0&quot; €&quot;"/>
    <numFmt numFmtId="169" formatCode="#,##0.00000"/>
    <numFmt numFmtId="170" formatCode="_-* #,##0.0000_-;\-* #,##0.0000_-;_-* &quot;-&quot;??_-;_-@_-"/>
    <numFmt numFmtId="171" formatCode="0.0%"/>
    <numFmt numFmtId="172" formatCode="#,##0\ &quot;h&quot;"/>
    <numFmt numFmtId="173" formatCode="#,##0.00\ &quot;€/h&quot;"/>
    <numFmt numFmtId="174" formatCode="0.0000%"/>
    <numFmt numFmtId="175" formatCode="_-* #,##0_-;\-* #,##0_-;_-* &quot;-&quot;??_-;_-@_-"/>
  </numFmts>
  <fonts count="51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0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indexed="9"/>
      <name val="Arial"/>
      <family val="2"/>
    </font>
    <font>
      <vertAlign val="subscript"/>
      <sz val="10"/>
      <name val="Arial"/>
      <family val="2"/>
    </font>
    <font>
      <sz val="10"/>
      <name val="Arial"/>
      <family val="2"/>
    </font>
    <font>
      <b/>
      <sz val="12"/>
      <color indexed="8"/>
      <name val="Arial"/>
      <family val="2"/>
    </font>
    <font>
      <sz val="7"/>
      <color indexed="8"/>
      <name val="Arial"/>
      <family val="2"/>
    </font>
    <font>
      <b/>
      <sz val="13"/>
      <color indexed="9"/>
      <name val="Arial"/>
      <family val="2"/>
    </font>
    <font>
      <sz val="8"/>
      <color indexed="8"/>
      <name val="Arial"/>
      <family val="2"/>
    </font>
    <font>
      <b/>
      <sz val="11"/>
      <color indexed="8"/>
      <name val="Arial"/>
      <family val="2"/>
    </font>
    <font>
      <b/>
      <sz val="13"/>
      <name val="Arial"/>
      <family val="2"/>
    </font>
    <font>
      <b/>
      <sz val="8"/>
      <name val="Arial"/>
      <family val="2"/>
    </font>
    <font>
      <vertAlign val="superscript"/>
      <sz val="10"/>
      <name val="Arial"/>
      <family val="2"/>
    </font>
    <font>
      <i/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theme="0" tint="-0.34998626667073579"/>
      <name val="Arial"/>
      <family val="2"/>
    </font>
    <font>
      <sz val="10"/>
      <color theme="0" tint="-0.24994659260841701"/>
      <name val="Arial"/>
      <family val="2"/>
    </font>
    <font>
      <b/>
      <sz val="10"/>
      <color theme="0"/>
      <name val="Arial"/>
      <family val="2"/>
    </font>
    <font>
      <b/>
      <sz val="13"/>
      <color theme="0"/>
      <name val="Arial"/>
      <family val="2"/>
    </font>
    <font>
      <b/>
      <sz val="13"/>
      <color theme="0"/>
      <name val="Calibri"/>
      <family val="2"/>
    </font>
    <font>
      <sz val="10"/>
      <color theme="0"/>
      <name val="Arial"/>
      <family val="2"/>
    </font>
    <font>
      <sz val="8"/>
      <color theme="0"/>
      <name val="Arial"/>
      <family val="2"/>
    </font>
    <font>
      <sz val="9"/>
      <color theme="0" tint="-0.249977111117893"/>
      <name val="Arial"/>
      <family val="2"/>
    </font>
    <font>
      <sz val="10"/>
      <color theme="0" tint="-0.249977111117893"/>
      <name val="Arial"/>
      <family val="2"/>
    </font>
    <font>
      <b/>
      <sz val="8"/>
      <color rgb="FF000000"/>
      <name val="Arial"/>
      <family val="2"/>
    </font>
    <font>
      <sz val="8"/>
      <color rgb="FFFF0000"/>
      <name val="Arial"/>
      <family val="2"/>
    </font>
    <font>
      <sz val="8"/>
      <color theme="1" tint="0.499984740745262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A5A5A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AEFC3"/>
        <bgColor indexed="64"/>
      </patternFill>
    </fill>
    <fill>
      <patternFill patternType="solid">
        <fgColor theme="0" tint="-0.499984740745262"/>
        <bgColor indexed="64"/>
      </patternFill>
    </fill>
  </fills>
  <borders count="29">
    <border>
      <left/>
      <right/>
      <top/>
      <bottom/>
      <diagonal/>
    </border>
    <border>
      <left style="hair">
        <color indexed="23"/>
      </left>
      <right style="hair">
        <color indexed="23"/>
      </right>
      <top style="hair">
        <color indexed="23"/>
      </top>
      <bottom style="hair">
        <color indexed="23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3743705557422"/>
      </bottom>
      <diagonal/>
    </border>
    <border>
      <left/>
      <right/>
      <top style="thin">
        <color theme="0" tint="-0.14993743705557422"/>
      </top>
      <bottom style="thin">
        <color theme="0" tint="-0.14993743705557422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 tint="-0.14996795556505021"/>
      </bottom>
      <diagonal/>
    </border>
    <border>
      <left/>
      <right/>
      <top style="thin">
        <color theme="0"/>
      </top>
      <bottom style="hair">
        <color indexed="64"/>
      </bottom>
      <diagonal/>
    </border>
    <border>
      <left/>
      <right style="thin">
        <color theme="0"/>
      </right>
      <top/>
      <bottom/>
      <diagonal/>
    </border>
    <border>
      <left/>
      <right/>
      <top/>
      <bottom style="thin">
        <color theme="0" tint="-0.14993743705557422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hair">
        <color indexed="64"/>
      </top>
      <bottom style="hair">
        <color indexed="64"/>
      </bottom>
      <diagonal/>
    </border>
  </borders>
  <cellStyleXfs count="43">
    <xf numFmtId="0" fontId="0" fillId="0" borderId="0"/>
    <xf numFmtId="0" fontId="23" fillId="2" borderId="0" applyNumberFormat="0" applyBorder="0" applyAlignment="0" applyProtection="0"/>
    <xf numFmtId="0" fontId="23" fillId="3" borderId="0" applyNumberFormat="0" applyBorder="0" applyAlignment="0" applyProtection="0"/>
    <xf numFmtId="0" fontId="23" fillId="4" borderId="0" applyNumberFormat="0" applyBorder="0" applyAlignment="0" applyProtection="0"/>
    <xf numFmtId="0" fontId="23" fillId="5" borderId="0" applyNumberFormat="0" applyBorder="0" applyAlignment="0" applyProtection="0"/>
    <xf numFmtId="0" fontId="23" fillId="6" borderId="0" applyNumberFormat="0" applyBorder="0" applyAlignment="0" applyProtection="0"/>
    <xf numFmtId="0" fontId="23" fillId="7" borderId="0" applyNumberFormat="0" applyBorder="0" applyAlignment="0" applyProtection="0"/>
    <xf numFmtId="0" fontId="24" fillId="8" borderId="6" applyNumberFormat="0" applyAlignment="0" applyProtection="0"/>
    <xf numFmtId="0" fontId="25" fillId="8" borderId="7" applyNumberFormat="0" applyAlignment="0" applyProtection="0"/>
    <xf numFmtId="43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6" fillId="9" borderId="7" applyNumberFormat="0" applyAlignment="0" applyProtection="0"/>
    <xf numFmtId="0" fontId="27" fillId="0" borderId="8" applyNumberFormat="0" applyFill="0" applyAlignment="0" applyProtection="0"/>
    <xf numFmtId="0" fontId="28" fillId="0" borderId="0" applyNumberFormat="0" applyFill="0" applyBorder="0" applyAlignment="0" applyProtection="0"/>
    <xf numFmtId="44" fontId="2" fillId="0" borderId="0" applyFont="0" applyFill="0" applyBorder="0" applyAlignment="0" applyProtection="0"/>
    <xf numFmtId="3" fontId="5" fillId="10" borderId="1"/>
    <xf numFmtId="0" fontId="29" fillId="11" borderId="0" applyNumberFormat="0" applyBorder="0" applyAlignment="0" applyProtection="0"/>
    <xf numFmtId="0" fontId="12" fillId="0" borderId="0" applyFont="0" applyFill="0" applyBorder="0" applyAlignment="0" applyProtection="0"/>
    <xf numFmtId="0" fontId="30" fillId="12" borderId="0" applyNumberFormat="0" applyBorder="0" applyAlignment="0" applyProtection="0"/>
    <xf numFmtId="0" fontId="22" fillId="13" borderId="9" applyNumberFormat="0" applyFont="0" applyAlignment="0" applyProtection="0"/>
    <xf numFmtId="9" fontId="22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1" fillId="14" borderId="0" applyNumberFormat="0" applyBorder="0" applyAlignment="0" applyProtection="0"/>
    <xf numFmtId="0" fontId="22" fillId="0" borderId="0"/>
    <xf numFmtId="0" fontId="2" fillId="0" borderId="0"/>
    <xf numFmtId="0" fontId="4" fillId="0" borderId="0"/>
    <xf numFmtId="0" fontId="22" fillId="0" borderId="0"/>
    <xf numFmtId="0" fontId="2" fillId="0" borderId="0"/>
    <xf numFmtId="0" fontId="2" fillId="0" borderId="0"/>
    <xf numFmtId="0" fontId="12" fillId="0" borderId="0"/>
    <xf numFmtId="0" fontId="7" fillId="0" borderId="0"/>
    <xf numFmtId="0" fontId="32" fillId="0" borderId="0" applyNumberFormat="0" applyFill="0" applyBorder="0" applyAlignment="0" applyProtection="0"/>
    <xf numFmtId="0" fontId="33" fillId="0" borderId="10" applyNumberFormat="0" applyFill="0" applyAlignment="0" applyProtection="0"/>
    <xf numFmtId="0" fontId="34" fillId="0" borderId="11" applyNumberFormat="0" applyFill="0" applyAlignment="0" applyProtection="0"/>
    <xf numFmtId="0" fontId="35" fillId="0" borderId="12" applyNumberFormat="0" applyFill="0" applyAlignment="0" applyProtection="0"/>
    <xf numFmtId="0" fontId="35" fillId="0" borderId="0" applyNumberFormat="0" applyFill="0" applyBorder="0" applyAlignment="0" applyProtection="0"/>
    <xf numFmtId="0" fontId="36" fillId="0" borderId="13" applyNumberFormat="0" applyFill="0" applyAlignment="0" applyProtection="0"/>
    <xf numFmtId="0" fontId="37" fillId="0" borderId="0" applyNumberFormat="0" applyFill="0" applyBorder="0" applyAlignment="0" applyProtection="0"/>
    <xf numFmtId="0" fontId="38" fillId="15" borderId="14" applyNumberFormat="0" applyAlignment="0" applyProtection="0"/>
    <xf numFmtId="43" fontId="22" fillId="0" borderId="0" applyFont="0" applyFill="0" applyBorder="0" applyAlignment="0" applyProtection="0"/>
  </cellStyleXfs>
  <cellXfs count="218">
    <xf numFmtId="0" fontId="0" fillId="0" borderId="0" xfId="0"/>
    <xf numFmtId="0" fontId="5" fillId="0" borderId="0" xfId="33" applyFont="1"/>
    <xf numFmtId="0" fontId="6" fillId="0" borderId="0" xfId="33" applyFont="1" applyAlignment="1">
      <alignment vertical="center"/>
    </xf>
    <xf numFmtId="1" fontId="5" fillId="0" borderId="0" xfId="33" applyNumberFormat="1" applyFont="1" applyAlignment="1">
      <alignment horizontal="left"/>
    </xf>
    <xf numFmtId="0" fontId="6" fillId="0" borderId="0" xfId="33" applyFont="1" applyAlignment="1">
      <alignment horizontal="left"/>
    </xf>
    <xf numFmtId="10" fontId="5" fillId="0" borderId="0" xfId="33" applyNumberFormat="1" applyFont="1" applyAlignment="1">
      <alignment horizontal="right"/>
    </xf>
    <xf numFmtId="3" fontId="5" fillId="0" borderId="0" xfId="33" applyNumberFormat="1" applyFont="1" applyAlignment="1">
      <alignment horizontal="right"/>
    </xf>
    <xf numFmtId="0" fontId="13" fillId="0" borderId="0" xfId="33" applyFont="1" applyAlignment="1">
      <alignment vertical="center"/>
    </xf>
    <xf numFmtId="0" fontId="14" fillId="0" borderId="0" xfId="33" applyFont="1" applyAlignment="1">
      <alignment vertical="center"/>
    </xf>
    <xf numFmtId="10" fontId="14" fillId="0" borderId="0" xfId="33" applyNumberFormat="1" applyFont="1" applyAlignment="1">
      <alignment horizontal="center" vertical="center"/>
    </xf>
    <xf numFmtId="1" fontId="5" fillId="0" borderId="0" xfId="33" applyNumberFormat="1" applyFont="1" applyAlignment="1">
      <alignment horizontal="center"/>
    </xf>
    <xf numFmtId="0" fontId="2" fillId="0" borderId="0" xfId="30" applyAlignment="1">
      <alignment vertical="center"/>
    </xf>
    <xf numFmtId="0" fontId="2" fillId="0" borderId="2" xfId="30" applyBorder="1" applyAlignment="1">
      <alignment vertical="center"/>
    </xf>
    <xf numFmtId="0" fontId="2" fillId="0" borderId="3" xfId="30" applyBorder="1" applyAlignment="1">
      <alignment vertical="center"/>
    </xf>
    <xf numFmtId="0" fontId="2" fillId="0" borderId="2" xfId="30" applyBorder="1"/>
    <xf numFmtId="3" fontId="5" fillId="0" borderId="0" xfId="33" applyNumberFormat="1" applyFont="1"/>
    <xf numFmtId="0" fontId="2" fillId="0" borderId="0" xfId="30"/>
    <xf numFmtId="0" fontId="2" fillId="0" borderId="0" xfId="30" applyAlignment="1">
      <alignment horizontal="right"/>
    </xf>
    <xf numFmtId="166" fontId="2" fillId="0" borderId="0" xfId="30" applyNumberFormat="1"/>
    <xf numFmtId="167" fontId="7" fillId="0" borderId="0" xfId="30" applyNumberFormat="1" applyFont="1"/>
    <xf numFmtId="10" fontId="2" fillId="0" borderId="0" xfId="30" applyNumberFormat="1" applyAlignment="1">
      <alignment horizontal="right"/>
    </xf>
    <xf numFmtId="169" fontId="2" fillId="0" borderId="0" xfId="30" applyNumberFormat="1" applyAlignment="1">
      <alignment vertical="center"/>
    </xf>
    <xf numFmtId="168" fontId="9" fillId="0" borderId="0" xfId="30" applyNumberFormat="1" applyFont="1" applyAlignment="1">
      <alignment vertical="center"/>
    </xf>
    <xf numFmtId="3" fontId="14" fillId="0" borderId="0" xfId="33" applyNumberFormat="1" applyFont="1" applyAlignment="1">
      <alignment horizontal="center" vertical="center"/>
    </xf>
    <xf numFmtId="0" fontId="17" fillId="0" borderId="0" xfId="33" applyFont="1" applyAlignment="1">
      <alignment horizontal="left"/>
    </xf>
    <xf numFmtId="10" fontId="5" fillId="0" borderId="0" xfId="33" applyNumberFormat="1" applyFont="1"/>
    <xf numFmtId="0" fontId="8" fillId="0" borderId="0" xfId="33" applyFont="1"/>
    <xf numFmtId="3" fontId="9" fillId="0" borderId="0" xfId="33" applyNumberFormat="1" applyFont="1" applyProtection="1">
      <protection locked="0"/>
    </xf>
    <xf numFmtId="3" fontId="8" fillId="0" borderId="0" xfId="33" applyNumberFormat="1" applyFont="1"/>
    <xf numFmtId="0" fontId="5" fillId="0" borderId="2" xfId="33" applyFont="1" applyBorder="1"/>
    <xf numFmtId="0" fontId="5" fillId="0" borderId="3" xfId="33" applyFont="1" applyBorder="1"/>
    <xf numFmtId="0" fontId="5" fillId="0" borderId="0" xfId="33" applyFont="1" applyAlignment="1">
      <alignment horizontal="left"/>
    </xf>
    <xf numFmtId="3" fontId="5" fillId="0" borderId="0" xfId="33" applyNumberFormat="1" applyFont="1" applyAlignment="1">
      <alignment horizontal="left" wrapText="1"/>
    </xf>
    <xf numFmtId="0" fontId="0" fillId="0" borderId="0" xfId="0" applyAlignment="1">
      <alignment horizontal="left"/>
    </xf>
    <xf numFmtId="0" fontId="3" fillId="0" borderId="0" xfId="12" applyFont="1" applyFill="1" applyBorder="1" applyAlignment="1">
      <alignment horizontal="center" vertical="center"/>
    </xf>
    <xf numFmtId="10" fontId="16" fillId="0" borderId="0" xfId="33" applyNumberFormat="1" applyFont="1" applyAlignment="1">
      <alignment horizontal="left" wrapText="1"/>
    </xf>
    <xf numFmtId="3" fontId="8" fillId="0" borderId="0" xfId="33" applyNumberFormat="1" applyFont="1" applyAlignment="1">
      <alignment horizontal="right"/>
    </xf>
    <xf numFmtId="168" fontId="7" fillId="0" borderId="0" xfId="30" applyNumberFormat="1" applyFont="1"/>
    <xf numFmtId="9" fontId="2" fillId="0" borderId="0" xfId="30" applyNumberFormat="1" applyAlignment="1">
      <alignment horizontal="center"/>
    </xf>
    <xf numFmtId="166" fontId="2" fillId="0" borderId="0" xfId="30" applyNumberFormat="1" applyAlignment="1">
      <alignment horizontal="left"/>
    </xf>
    <xf numFmtId="0" fontId="2" fillId="0" borderId="4" xfId="30" applyBorder="1"/>
    <xf numFmtId="0" fontId="2" fillId="0" borderId="4" xfId="30" applyBorder="1" applyAlignment="1">
      <alignment horizontal="right"/>
    </xf>
    <xf numFmtId="166" fontId="2" fillId="0" borderId="4" xfId="30" applyNumberFormat="1" applyBorder="1"/>
    <xf numFmtId="0" fontId="1" fillId="0" borderId="0" xfId="30" applyFont="1"/>
    <xf numFmtId="0" fontId="1" fillId="0" borderId="0" xfId="30" applyFont="1" applyAlignment="1">
      <alignment horizontal="right"/>
    </xf>
    <xf numFmtId="166" fontId="1" fillId="0" borderId="0" xfId="30" applyNumberFormat="1" applyFont="1"/>
    <xf numFmtId="167" fontId="7" fillId="0" borderId="4" xfId="30" applyNumberFormat="1" applyFont="1" applyBorder="1"/>
    <xf numFmtId="0" fontId="10" fillId="0" borderId="0" xfId="30" applyFont="1" applyAlignment="1">
      <alignment horizontal="right"/>
    </xf>
    <xf numFmtId="0" fontId="18" fillId="16" borderId="0" xfId="33" applyFont="1" applyFill="1"/>
    <xf numFmtId="0" fontId="18" fillId="0" borderId="0" xfId="33" applyFont="1"/>
    <xf numFmtId="9" fontId="2" fillId="0" borderId="4" xfId="30" applyNumberFormat="1" applyBorder="1" applyAlignment="1">
      <alignment horizontal="center"/>
    </xf>
    <xf numFmtId="0" fontId="1" fillId="16" borderId="0" xfId="33" applyFont="1" applyFill="1" applyAlignment="1">
      <alignment horizontal="left"/>
    </xf>
    <xf numFmtId="3" fontId="13" fillId="0" borderId="0" xfId="33" applyNumberFormat="1" applyFont="1" applyAlignment="1">
      <alignment vertical="center"/>
    </xf>
    <xf numFmtId="10" fontId="14" fillId="0" borderId="0" xfId="33" applyNumberFormat="1" applyFont="1" applyAlignment="1">
      <alignment horizontal="right" vertical="center"/>
    </xf>
    <xf numFmtId="9" fontId="1" fillId="16" borderId="0" xfId="33" applyNumberFormat="1" applyFont="1" applyFill="1"/>
    <xf numFmtId="0" fontId="6" fillId="0" borderId="15" xfId="33" applyFont="1" applyBorder="1" applyAlignment="1">
      <alignment vertical="center"/>
    </xf>
    <xf numFmtId="0" fontId="13" fillId="0" borderId="2" xfId="33" applyFont="1" applyBorder="1" applyAlignment="1">
      <alignment vertical="center"/>
    </xf>
    <xf numFmtId="0" fontId="6" fillId="0" borderId="2" xfId="33" applyFont="1" applyBorder="1" applyAlignment="1">
      <alignment vertical="center"/>
    </xf>
    <xf numFmtId="164" fontId="9" fillId="16" borderId="15" xfId="33" applyNumberFormat="1" applyFont="1" applyFill="1" applyBorder="1" applyAlignment="1">
      <alignment horizontal="left" vertical="center"/>
    </xf>
    <xf numFmtId="0" fontId="9" fillId="16" borderId="15" xfId="33" applyFont="1" applyFill="1" applyBorder="1" applyAlignment="1">
      <alignment vertical="center"/>
    </xf>
    <xf numFmtId="164" fontId="5" fillId="0" borderId="16" xfId="33" applyNumberFormat="1" applyFont="1" applyBorder="1" applyAlignment="1">
      <alignment horizontal="left"/>
    </xf>
    <xf numFmtId="0" fontId="5" fillId="0" borderId="16" xfId="33" applyFont="1" applyBorder="1"/>
    <xf numFmtId="164" fontId="5" fillId="0" borderId="17" xfId="33" applyNumberFormat="1" applyFont="1" applyBorder="1" applyAlignment="1">
      <alignment horizontal="left"/>
    </xf>
    <xf numFmtId="0" fontId="5" fillId="0" borderId="17" xfId="33" applyFont="1" applyBorder="1"/>
    <xf numFmtId="165" fontId="5" fillId="0" borderId="16" xfId="33" applyNumberFormat="1" applyFont="1" applyBorder="1" applyAlignment="1">
      <alignment horizontal="left"/>
    </xf>
    <xf numFmtId="0" fontId="5" fillId="0" borderId="17" xfId="33" applyFont="1" applyBorder="1" applyAlignment="1">
      <alignment horizontal="left"/>
    </xf>
    <xf numFmtId="3" fontId="14" fillId="0" borderId="0" xfId="33" applyNumberFormat="1" applyFont="1" applyAlignment="1">
      <alignment horizontal="right" vertical="center"/>
    </xf>
    <xf numFmtId="42" fontId="2" fillId="0" borderId="0" xfId="30" applyNumberFormat="1"/>
    <xf numFmtId="42" fontId="1" fillId="0" borderId="0" xfId="30" applyNumberFormat="1" applyFont="1"/>
    <xf numFmtId="42" fontId="2" fillId="0" borderId="4" xfId="30" applyNumberFormat="1" applyBorder="1"/>
    <xf numFmtId="0" fontId="1" fillId="16" borderId="0" xfId="30" applyFont="1" applyFill="1"/>
    <xf numFmtId="0" fontId="1" fillId="16" borderId="0" xfId="30" applyFont="1" applyFill="1" applyAlignment="1">
      <alignment horizontal="right"/>
    </xf>
    <xf numFmtId="166" fontId="1" fillId="16" borderId="0" xfId="30" applyNumberFormat="1" applyFont="1" applyFill="1"/>
    <xf numFmtId="0" fontId="2" fillId="16" borderId="0" xfId="30" applyFill="1"/>
    <xf numFmtId="168" fontId="19" fillId="16" borderId="0" xfId="30" applyNumberFormat="1" applyFont="1" applyFill="1"/>
    <xf numFmtId="42" fontId="1" fillId="16" borderId="0" xfId="30" applyNumberFormat="1" applyFont="1" applyFill="1"/>
    <xf numFmtId="4" fontId="2" fillId="16" borderId="0" xfId="30" applyNumberFormat="1" applyFill="1" applyAlignment="1">
      <alignment vertical="center"/>
    </xf>
    <xf numFmtId="0" fontId="9" fillId="0" borderId="0" xfId="33" applyFont="1" applyAlignment="1">
      <alignment horizontal="left"/>
    </xf>
    <xf numFmtId="1" fontId="3" fillId="17" borderId="3" xfId="12" applyNumberFormat="1" applyFont="1" applyFill="1" applyBorder="1" applyAlignment="1" applyProtection="1">
      <alignment horizontal="center" vertical="center"/>
      <protection locked="0"/>
    </xf>
    <xf numFmtId="0" fontId="1" fillId="16" borderId="4" xfId="31" applyFont="1" applyFill="1" applyBorder="1" applyAlignment="1">
      <alignment vertical="center"/>
    </xf>
    <xf numFmtId="0" fontId="2" fillId="16" borderId="4" xfId="31" applyFill="1" applyBorder="1" applyAlignment="1">
      <alignment horizontal="right" vertical="center"/>
    </xf>
    <xf numFmtId="0" fontId="2" fillId="0" borderId="0" xfId="31" applyAlignment="1">
      <alignment vertical="center"/>
    </xf>
    <xf numFmtId="0" fontId="1" fillId="0" borderId="0" xfId="31" applyFont="1" applyAlignment="1">
      <alignment vertical="center"/>
    </xf>
    <xf numFmtId="1" fontId="3" fillId="0" borderId="0" xfId="12" applyNumberFormat="1" applyFont="1" applyBorder="1" applyAlignment="1" applyProtection="1">
      <alignment horizontal="center" vertical="center"/>
    </xf>
    <xf numFmtId="0" fontId="3" fillId="0" borderId="0" xfId="12" applyFont="1" applyBorder="1" applyAlignment="1" applyProtection="1">
      <alignment horizontal="center" vertical="center"/>
    </xf>
    <xf numFmtId="0" fontId="3" fillId="0" borderId="2" xfId="12" applyFont="1" applyBorder="1" applyAlignment="1" applyProtection="1">
      <alignment horizontal="center" vertical="center"/>
    </xf>
    <xf numFmtId="0" fontId="3" fillId="0" borderId="3" xfId="12" applyFont="1" applyBorder="1" applyAlignment="1" applyProtection="1">
      <alignment horizontal="center" vertical="center"/>
    </xf>
    <xf numFmtId="1" fontId="3" fillId="0" borderId="0" xfId="12" applyNumberFormat="1" applyFont="1" applyFill="1" applyBorder="1" applyAlignment="1" applyProtection="1">
      <alignment horizontal="center" vertical="center"/>
    </xf>
    <xf numFmtId="1" fontId="5" fillId="0" borderId="0" xfId="12" applyNumberFormat="1" applyFont="1" applyBorder="1" applyAlignment="1" applyProtection="1">
      <alignment horizontal="center" vertical="center"/>
    </xf>
    <xf numFmtId="1" fontId="5" fillId="0" borderId="0" xfId="12" applyNumberFormat="1" applyFont="1" applyFill="1" applyBorder="1" applyAlignment="1" applyProtection="1">
      <alignment horizontal="center" vertical="center"/>
    </xf>
    <xf numFmtId="1" fontId="5" fillId="16" borderId="0" xfId="12" applyNumberFormat="1" applyFont="1" applyFill="1" applyBorder="1" applyAlignment="1" applyProtection="1">
      <alignment horizontal="center" vertical="center"/>
    </xf>
    <xf numFmtId="0" fontId="8" fillId="0" borderId="0" xfId="31" applyFont="1" applyAlignment="1">
      <alignment vertical="center"/>
    </xf>
    <xf numFmtId="166" fontId="1" fillId="0" borderId="0" xfId="22" applyNumberFormat="1" applyFont="1" applyFill="1" applyAlignment="1" applyProtection="1">
      <alignment horizontal="right" vertical="center"/>
    </xf>
    <xf numFmtId="0" fontId="2" fillId="0" borderId="2" xfId="31" applyBorder="1" applyAlignment="1">
      <alignment vertical="center"/>
    </xf>
    <xf numFmtId="166" fontId="1" fillId="0" borderId="2" xfId="31" applyNumberFormat="1" applyFont="1" applyBorder="1" applyAlignment="1">
      <alignment horizontal="right" vertical="center"/>
    </xf>
    <xf numFmtId="166" fontId="1" fillId="0" borderId="0" xfId="31" applyNumberFormat="1" applyFont="1" applyAlignment="1">
      <alignment horizontal="right" vertical="center"/>
    </xf>
    <xf numFmtId="0" fontId="39" fillId="0" borderId="0" xfId="31" applyFont="1" applyAlignment="1">
      <alignment vertical="center"/>
    </xf>
    <xf numFmtId="0" fontId="2" fillId="0" borderId="0" xfId="31" applyAlignment="1">
      <alignment horizontal="left" vertical="center"/>
    </xf>
    <xf numFmtId="10" fontId="2" fillId="0" borderId="0" xfId="31" applyNumberFormat="1" applyAlignment="1">
      <alignment horizontal="right" vertical="center"/>
    </xf>
    <xf numFmtId="168" fontId="2" fillId="0" borderId="0" xfId="31" applyNumberFormat="1" applyAlignment="1">
      <alignment vertical="center"/>
    </xf>
    <xf numFmtId="168" fontId="2" fillId="0" borderId="2" xfId="31" applyNumberFormat="1" applyBorder="1" applyAlignment="1">
      <alignment vertical="center"/>
    </xf>
    <xf numFmtId="168" fontId="8" fillId="0" borderId="0" xfId="31" applyNumberFormat="1" applyFont="1" applyAlignment="1">
      <alignment vertical="center"/>
    </xf>
    <xf numFmtId="42" fontId="10" fillId="18" borderId="0" xfId="31" applyNumberFormat="1" applyFont="1" applyFill="1" applyAlignment="1">
      <alignment horizontal="right" vertical="center"/>
    </xf>
    <xf numFmtId="0" fontId="21" fillId="0" borderId="0" xfId="33" applyFont="1"/>
    <xf numFmtId="0" fontId="41" fillId="18" borderId="0" xfId="30" applyFont="1" applyFill="1"/>
    <xf numFmtId="0" fontId="41" fillId="18" borderId="0" xfId="30" applyFont="1" applyFill="1" applyAlignment="1">
      <alignment horizontal="right"/>
    </xf>
    <xf numFmtId="166" fontId="41" fillId="18" borderId="0" xfId="30" applyNumberFormat="1" applyFont="1" applyFill="1"/>
    <xf numFmtId="0" fontId="44" fillId="18" borderId="0" xfId="30" applyFont="1" applyFill="1"/>
    <xf numFmtId="167" fontId="45" fillId="18" borderId="0" xfId="30" applyNumberFormat="1" applyFont="1" applyFill="1"/>
    <xf numFmtId="9" fontId="44" fillId="18" borderId="0" xfId="30" applyNumberFormat="1" applyFont="1" applyFill="1" applyAlignment="1">
      <alignment horizontal="center"/>
    </xf>
    <xf numFmtId="42" fontId="41" fillId="18" borderId="0" xfId="30" applyNumberFormat="1" applyFont="1" applyFill="1"/>
    <xf numFmtId="10" fontId="2" fillId="17" borderId="19" xfId="31" applyNumberFormat="1" applyFill="1" applyBorder="1" applyAlignment="1" applyProtection="1">
      <alignment horizontal="right" vertical="center"/>
      <protection locked="0"/>
    </xf>
    <xf numFmtId="10" fontId="2" fillId="17" borderId="18" xfId="31" applyNumberFormat="1" applyFill="1" applyBorder="1" applyAlignment="1" applyProtection="1">
      <alignment horizontal="right" vertical="center"/>
      <protection locked="0"/>
    </xf>
    <xf numFmtId="10" fontId="2" fillId="17" borderId="21" xfId="31" applyNumberFormat="1" applyFill="1" applyBorder="1" applyAlignment="1" applyProtection="1">
      <alignment horizontal="right" vertical="center"/>
      <protection locked="0"/>
    </xf>
    <xf numFmtId="10" fontId="2" fillId="0" borderId="5" xfId="31" applyNumberFormat="1" applyBorder="1" applyAlignment="1">
      <alignment horizontal="right" vertical="center"/>
    </xf>
    <xf numFmtId="10" fontId="2" fillId="16" borderId="0" xfId="30" applyNumberFormat="1" applyFill="1"/>
    <xf numFmtId="10" fontId="2" fillId="0" borderId="0" xfId="30" applyNumberFormat="1" applyAlignment="1">
      <alignment horizontal="center"/>
    </xf>
    <xf numFmtId="10" fontId="2" fillId="17" borderId="0" xfId="30" applyNumberFormat="1" applyFill="1" applyAlignment="1" applyProtection="1">
      <alignment horizontal="right"/>
      <protection locked="0"/>
    </xf>
    <xf numFmtId="10" fontId="2" fillId="0" borderId="4" xfId="30" applyNumberFormat="1" applyBorder="1" applyAlignment="1">
      <alignment horizontal="center"/>
    </xf>
    <xf numFmtId="171" fontId="5" fillId="0" borderId="15" xfId="33" applyNumberFormat="1" applyFont="1" applyBorder="1" applyAlignment="1">
      <alignment horizontal="right" vertical="center"/>
    </xf>
    <xf numFmtId="171" fontId="5" fillId="0" borderId="0" xfId="33" applyNumberFormat="1" applyFont="1" applyAlignment="1">
      <alignment horizontal="right"/>
    </xf>
    <xf numFmtId="171" fontId="5" fillId="0" borderId="16" xfId="33" applyNumberFormat="1" applyFont="1" applyBorder="1" applyAlignment="1">
      <alignment horizontal="right"/>
    </xf>
    <xf numFmtId="171" fontId="5" fillId="0" borderId="17" xfId="33" applyNumberFormat="1" applyFont="1" applyBorder="1" applyAlignment="1">
      <alignment horizontal="right"/>
    </xf>
    <xf numFmtId="171" fontId="5" fillId="0" borderId="0" xfId="33" applyNumberFormat="1" applyFont="1" applyAlignment="1">
      <alignment horizontal="right" vertical="center"/>
    </xf>
    <xf numFmtId="0" fontId="5" fillId="0" borderId="0" xfId="33" applyFont="1" applyAlignment="1">
      <alignment vertical="center"/>
    </xf>
    <xf numFmtId="0" fontId="0" fillId="0" borderId="0" xfId="0" applyAlignment="1">
      <alignment vertical="center"/>
    </xf>
    <xf numFmtId="172" fontId="8" fillId="17" borderId="22" xfId="33" applyNumberFormat="1" applyFont="1" applyFill="1" applyBorder="1" applyProtection="1">
      <protection locked="0"/>
    </xf>
    <xf numFmtId="173" fontId="2" fillId="17" borderId="0" xfId="31" applyNumberFormat="1" applyFill="1" applyAlignment="1" applyProtection="1">
      <alignment horizontal="right" vertical="center"/>
      <protection locked="0"/>
    </xf>
    <xf numFmtId="0" fontId="5" fillId="0" borderId="23" xfId="33" applyFont="1" applyBorder="1"/>
    <xf numFmtId="171" fontId="5" fillId="0" borderId="23" xfId="33" applyNumberFormat="1" applyFont="1" applyBorder="1" applyAlignment="1">
      <alignment horizontal="right"/>
    </xf>
    <xf numFmtId="10" fontId="5" fillId="0" borderId="0" xfId="33" applyNumberFormat="1" applyFont="1" applyAlignment="1">
      <alignment horizontal="center"/>
    </xf>
    <xf numFmtId="3" fontId="5" fillId="0" borderId="0" xfId="33" applyNumberFormat="1" applyFont="1" applyAlignment="1">
      <alignment horizontal="right" vertical="center"/>
    </xf>
    <xf numFmtId="42" fontId="1" fillId="16" borderId="4" xfId="31" applyNumberFormat="1" applyFont="1" applyFill="1" applyBorder="1" applyAlignment="1">
      <alignment vertical="center"/>
    </xf>
    <xf numFmtId="168" fontId="9" fillId="0" borderId="0" xfId="31" applyNumberFormat="1" applyFont="1" applyAlignment="1">
      <alignment vertical="center"/>
    </xf>
    <xf numFmtId="42" fontId="9" fillId="16" borderId="0" xfId="30" applyNumberFormat="1" applyFont="1" applyFill="1" applyAlignment="1">
      <alignment vertical="center"/>
    </xf>
    <xf numFmtId="42" fontId="8" fillId="16" borderId="0" xfId="30" applyNumberFormat="1" applyFont="1" applyFill="1" applyAlignment="1">
      <alignment vertical="center"/>
    </xf>
    <xf numFmtId="174" fontId="21" fillId="0" borderId="0" xfId="22" applyNumberFormat="1" applyFont="1" applyProtection="1"/>
    <xf numFmtId="1" fontId="46" fillId="0" borderId="0" xfId="12" applyNumberFormat="1" applyFont="1" applyBorder="1" applyAlignment="1" applyProtection="1">
      <alignment horizontal="center" vertical="center"/>
    </xf>
    <xf numFmtId="10" fontId="47" fillId="0" borderId="0" xfId="31" applyNumberFormat="1" applyFont="1" applyAlignment="1">
      <alignment horizontal="right" vertical="center"/>
    </xf>
    <xf numFmtId="10" fontId="47" fillId="0" borderId="2" xfId="31" applyNumberFormat="1" applyFont="1" applyBorder="1" applyAlignment="1">
      <alignment horizontal="right" vertical="center"/>
    </xf>
    <xf numFmtId="1" fontId="9" fillId="16" borderId="0" xfId="33" applyNumberFormat="1" applyFont="1" applyFill="1" applyAlignment="1">
      <alignment vertical="center"/>
    </xf>
    <xf numFmtId="0" fontId="47" fillId="0" borderId="0" xfId="31" applyFont="1" applyAlignment="1">
      <alignment horizontal="center" vertical="center"/>
    </xf>
    <xf numFmtId="42" fontId="9" fillId="0" borderId="0" xfId="30" applyNumberFormat="1" applyFont="1" applyAlignment="1">
      <alignment vertical="center"/>
    </xf>
    <xf numFmtId="10" fontId="47" fillId="0" borderId="0" xfId="22" applyNumberFormat="1" applyFont="1" applyFill="1" applyAlignment="1" applyProtection="1">
      <alignment vertical="center"/>
    </xf>
    <xf numFmtId="10" fontId="40" fillId="0" borderId="0" xfId="22" applyNumberFormat="1" applyFont="1" applyFill="1" applyAlignment="1" applyProtection="1">
      <alignment vertical="center"/>
    </xf>
    <xf numFmtId="10" fontId="40" fillId="0" borderId="2" xfId="22" applyNumberFormat="1" applyFont="1" applyFill="1" applyBorder="1" applyAlignment="1" applyProtection="1">
      <alignment vertical="center"/>
    </xf>
    <xf numFmtId="10" fontId="2" fillId="17" borderId="0" xfId="31" applyNumberFormat="1" applyFill="1" applyAlignment="1" applyProtection="1">
      <alignment horizontal="right" vertical="center"/>
      <protection locked="0"/>
    </xf>
    <xf numFmtId="10" fontId="2" fillId="0" borderId="0" xfId="31" applyNumberFormat="1" applyAlignment="1" applyProtection="1">
      <alignment horizontal="right" vertical="center"/>
      <protection locked="0"/>
    </xf>
    <xf numFmtId="0" fontId="5" fillId="0" borderId="24" xfId="33" applyFont="1" applyBorder="1"/>
    <xf numFmtId="0" fontId="5" fillId="0" borderId="15" xfId="33" applyFont="1" applyBorder="1"/>
    <xf numFmtId="42" fontId="8" fillId="0" borderId="0" xfId="30" applyNumberFormat="1" applyFont="1" applyAlignment="1">
      <alignment vertical="center"/>
    </xf>
    <xf numFmtId="166" fontId="1" fillId="0" borderId="5" xfId="31" applyNumberFormat="1" applyFont="1" applyBorder="1" applyAlignment="1">
      <alignment horizontal="right" vertical="center"/>
    </xf>
    <xf numFmtId="173" fontId="2" fillId="0" borderId="0" xfId="31" applyNumberFormat="1" applyAlignment="1" applyProtection="1">
      <alignment horizontal="right" vertical="center"/>
      <protection locked="0"/>
    </xf>
    <xf numFmtId="42" fontId="41" fillId="18" borderId="0" xfId="33" applyNumberFormat="1" applyFont="1" applyFill="1" applyAlignment="1">
      <alignment horizontal="right" vertical="center"/>
    </xf>
    <xf numFmtId="9" fontId="8" fillId="17" borderId="0" xfId="22" applyFont="1" applyFill="1" applyBorder="1" applyAlignment="1" applyProtection="1">
      <alignment horizontal="right" vertical="center"/>
      <protection locked="0"/>
    </xf>
    <xf numFmtId="1" fontId="3" fillId="17" borderId="0" xfId="12" applyNumberFormat="1" applyFont="1" applyFill="1" applyBorder="1" applyAlignment="1" applyProtection="1">
      <alignment horizontal="center" vertical="center"/>
      <protection locked="0"/>
    </xf>
    <xf numFmtId="1" fontId="3" fillId="17" borderId="28" xfId="12" applyNumberFormat="1" applyFont="1" applyFill="1" applyBorder="1" applyAlignment="1" applyProtection="1">
      <alignment horizontal="center" vertical="center"/>
      <protection locked="0"/>
    </xf>
    <xf numFmtId="0" fontId="41" fillId="18" borderId="0" xfId="33" applyFont="1" applyFill="1" applyAlignment="1">
      <alignment horizontal="left" vertical="center"/>
    </xf>
    <xf numFmtId="0" fontId="42" fillId="18" borderId="0" xfId="33" applyFont="1" applyFill="1" applyAlignment="1">
      <alignment vertical="center"/>
    </xf>
    <xf numFmtId="3" fontId="43" fillId="18" borderId="0" xfId="33" applyNumberFormat="1" applyFont="1" applyFill="1" applyAlignment="1">
      <alignment horizontal="center" vertical="center"/>
    </xf>
    <xf numFmtId="3" fontId="15" fillId="0" borderId="0" xfId="33" applyNumberFormat="1" applyFont="1" applyAlignment="1">
      <alignment horizontal="right" vertical="center"/>
    </xf>
    <xf numFmtId="0" fontId="15" fillId="0" borderId="0" xfId="33" applyFont="1" applyAlignment="1">
      <alignment vertical="center"/>
    </xf>
    <xf numFmtId="3" fontId="8" fillId="17" borderId="15" xfId="33" applyNumberFormat="1" applyFont="1" applyFill="1" applyBorder="1" applyAlignment="1" applyProtection="1">
      <alignment vertical="center"/>
      <protection locked="0"/>
    </xf>
    <xf numFmtId="44" fontId="8" fillId="0" borderId="18" xfId="33" applyNumberFormat="1" applyFont="1" applyBorder="1" applyAlignment="1">
      <alignment vertical="center"/>
    </xf>
    <xf numFmtId="175" fontId="8" fillId="0" borderId="18" xfId="42" applyNumberFormat="1" applyFont="1" applyBorder="1" applyAlignment="1">
      <alignment vertical="center"/>
    </xf>
    <xf numFmtId="175" fontId="8" fillId="0" borderId="0" xfId="42" applyNumberFormat="1" applyFont="1" applyAlignment="1">
      <alignment vertical="center"/>
    </xf>
    <xf numFmtId="9" fontId="8" fillId="17" borderId="19" xfId="33" applyNumberFormat="1" applyFont="1" applyFill="1" applyBorder="1" applyAlignment="1" applyProtection="1">
      <alignment horizontal="right" vertical="center"/>
      <protection locked="0"/>
    </xf>
    <xf numFmtId="9" fontId="8" fillId="0" borderId="18" xfId="33" applyNumberFormat="1" applyFont="1" applyBorder="1" applyAlignment="1">
      <alignment horizontal="right" vertical="center"/>
    </xf>
    <xf numFmtId="9" fontId="8" fillId="17" borderId="26" xfId="33" applyNumberFormat="1" applyFont="1" applyFill="1" applyBorder="1" applyAlignment="1" applyProtection="1">
      <alignment horizontal="right" vertical="center"/>
      <protection locked="0"/>
    </xf>
    <xf numFmtId="9" fontId="9" fillId="0" borderId="18" xfId="33" applyNumberFormat="1" applyFont="1" applyBorder="1" applyAlignment="1">
      <alignment horizontal="right" vertical="center"/>
    </xf>
    <xf numFmtId="9" fontId="8" fillId="17" borderId="18" xfId="33" applyNumberFormat="1" applyFont="1" applyFill="1" applyBorder="1" applyAlignment="1" applyProtection="1">
      <alignment horizontal="right" vertical="center"/>
      <protection locked="0"/>
    </xf>
    <xf numFmtId="0" fontId="8" fillId="0" borderId="0" xfId="33" applyFont="1" applyAlignment="1">
      <alignment vertical="center"/>
    </xf>
    <xf numFmtId="9" fontId="8" fillId="0" borderId="0" xfId="33" applyNumberFormat="1" applyFont="1" applyAlignment="1">
      <alignment horizontal="center" vertical="center"/>
    </xf>
    <xf numFmtId="42" fontId="1" fillId="16" borderId="0" xfId="33" applyNumberFormat="1" applyFont="1" applyFill="1" applyAlignment="1">
      <alignment horizontal="right" vertical="center"/>
    </xf>
    <xf numFmtId="10" fontId="8" fillId="0" borderId="0" xfId="33" applyNumberFormat="1" applyFont="1" applyAlignment="1">
      <alignment horizontal="right" vertical="center"/>
    </xf>
    <xf numFmtId="3" fontId="8" fillId="0" borderId="0" xfId="33" applyNumberFormat="1" applyFont="1" applyAlignment="1">
      <alignment horizontal="right" vertical="center"/>
    </xf>
    <xf numFmtId="175" fontId="8" fillId="16" borderId="25" xfId="42" applyNumberFormat="1" applyFont="1" applyFill="1" applyBorder="1" applyAlignment="1">
      <alignment vertical="center"/>
    </xf>
    <xf numFmtId="175" fontId="8" fillId="0" borderId="18" xfId="42" applyNumberFormat="1" applyFont="1" applyBorder="1" applyAlignment="1">
      <alignment horizontal="right" vertical="center"/>
    </xf>
    <xf numFmtId="3" fontId="8" fillId="16" borderId="18" xfId="42" applyNumberFormat="1" applyFont="1" applyFill="1" applyBorder="1" applyAlignment="1">
      <alignment vertical="center"/>
    </xf>
    <xf numFmtId="3" fontId="8" fillId="17" borderId="18" xfId="42" applyNumberFormat="1" applyFont="1" applyFill="1" applyBorder="1" applyAlignment="1" applyProtection="1">
      <alignment vertical="center"/>
      <protection locked="0"/>
    </xf>
    <xf numFmtId="3" fontId="8" fillId="17" borderId="0" xfId="42" applyNumberFormat="1" applyFont="1" applyFill="1" applyBorder="1" applyAlignment="1" applyProtection="1">
      <alignment vertical="center"/>
      <protection locked="0"/>
    </xf>
    <xf numFmtId="3" fontId="8" fillId="17" borderId="20" xfId="42" applyNumberFormat="1" applyFont="1" applyFill="1" applyBorder="1" applyAlignment="1" applyProtection="1">
      <alignment vertical="center"/>
      <protection locked="0"/>
    </xf>
    <xf numFmtId="3" fontId="8" fillId="0" borderId="18" xfId="42" applyNumberFormat="1" applyFont="1" applyBorder="1" applyAlignment="1">
      <alignment vertical="center"/>
    </xf>
    <xf numFmtId="3" fontId="8" fillId="17" borderId="15" xfId="42" applyNumberFormat="1" applyFont="1" applyFill="1" applyBorder="1" applyAlignment="1" applyProtection="1">
      <alignment vertical="center"/>
      <protection locked="0"/>
    </xf>
    <xf numFmtId="3" fontId="8" fillId="17" borderId="27" xfId="42" applyNumberFormat="1" applyFont="1" applyFill="1" applyBorder="1" applyAlignment="1" applyProtection="1">
      <alignment vertical="center"/>
      <protection locked="0"/>
    </xf>
    <xf numFmtId="3" fontId="8" fillId="0" borderId="0" xfId="42" applyNumberFormat="1" applyFont="1" applyAlignment="1">
      <alignment vertical="center"/>
    </xf>
    <xf numFmtId="42" fontId="2" fillId="16" borderId="0" xfId="33" applyNumberFormat="1" applyFont="1" applyFill="1" applyAlignment="1">
      <alignment horizontal="left" vertical="center"/>
    </xf>
    <xf numFmtId="174" fontId="1" fillId="16" borderId="19" xfId="22" applyNumberFormat="1" applyFont="1" applyFill="1" applyBorder="1" applyAlignment="1" applyProtection="1">
      <alignment horizontal="right" vertical="center"/>
    </xf>
    <xf numFmtId="10" fontId="2" fillId="0" borderId="19" xfId="31" applyNumberFormat="1" applyBorder="1" applyAlignment="1" applyProtection="1">
      <alignment horizontal="right" vertical="center"/>
      <protection locked="0"/>
    </xf>
    <xf numFmtId="10" fontId="2" fillId="0" borderId="18" xfId="31" applyNumberFormat="1" applyBorder="1" applyAlignment="1" applyProtection="1">
      <alignment horizontal="right" vertical="center"/>
      <protection locked="0"/>
    </xf>
    <xf numFmtId="10" fontId="2" fillId="0" borderId="21" xfId="31" applyNumberFormat="1" applyBorder="1" applyAlignment="1" applyProtection="1">
      <alignment horizontal="right" vertical="center"/>
      <protection locked="0"/>
    </xf>
    <xf numFmtId="0" fontId="9" fillId="0" borderId="15" xfId="33" applyFont="1" applyBorder="1" applyAlignment="1">
      <alignment vertical="center"/>
    </xf>
    <xf numFmtId="164" fontId="16" fillId="0" borderId="16" xfId="33" applyNumberFormat="1" applyFont="1" applyBorder="1" applyAlignment="1">
      <alignment horizontal="left"/>
    </xf>
    <xf numFmtId="0" fontId="16" fillId="0" borderId="16" xfId="33" applyFont="1" applyBorder="1"/>
    <xf numFmtId="164" fontId="16" fillId="0" borderId="17" xfId="33" applyNumberFormat="1" applyFont="1" applyBorder="1" applyAlignment="1">
      <alignment horizontal="left"/>
    </xf>
    <xf numFmtId="0" fontId="16" fillId="0" borderId="17" xfId="33" applyFont="1" applyBorder="1"/>
    <xf numFmtId="165" fontId="16" fillId="0" borderId="16" xfId="33" applyNumberFormat="1" applyFont="1" applyBorder="1" applyAlignment="1">
      <alignment horizontal="left"/>
    </xf>
    <xf numFmtId="0" fontId="16" fillId="0" borderId="24" xfId="33" applyFont="1" applyBorder="1"/>
    <xf numFmtId="0" fontId="16" fillId="0" borderId="17" xfId="33" applyFont="1" applyBorder="1" applyAlignment="1">
      <alignment horizontal="left"/>
    </xf>
    <xf numFmtId="0" fontId="16" fillId="0" borderId="23" xfId="33" applyFont="1" applyBorder="1"/>
    <xf numFmtId="10" fontId="5" fillId="17" borderId="0" xfId="33" applyNumberFormat="1" applyFont="1" applyFill="1" applyAlignment="1">
      <alignment horizontal="right"/>
    </xf>
    <xf numFmtId="168" fontId="9" fillId="17" borderId="0" xfId="31" applyNumberFormat="1" applyFont="1" applyFill="1" applyAlignment="1">
      <alignment vertical="center"/>
    </xf>
    <xf numFmtId="10" fontId="5" fillId="17" borderId="18" xfId="33" applyNumberFormat="1" applyFont="1" applyFill="1" applyBorder="1" applyAlignment="1">
      <alignment horizontal="right"/>
    </xf>
    <xf numFmtId="168" fontId="9" fillId="17" borderId="18" xfId="31" applyNumberFormat="1" applyFont="1" applyFill="1" applyBorder="1" applyAlignment="1">
      <alignment vertical="center"/>
    </xf>
    <xf numFmtId="0" fontId="16" fillId="0" borderId="15" xfId="33" applyFont="1" applyBorder="1"/>
    <xf numFmtId="3" fontId="1" fillId="16" borderId="0" xfId="33" applyNumberFormat="1" applyFont="1" applyFill="1" applyAlignment="1">
      <alignment horizontal="right" vertical="center"/>
    </xf>
    <xf numFmtId="172" fontId="8" fillId="17" borderId="22" xfId="33" applyNumberFormat="1" applyFont="1" applyFill="1" applyBorder="1" applyAlignment="1" applyProtection="1">
      <alignment vertical="center"/>
      <protection locked="0"/>
    </xf>
    <xf numFmtId="168" fontId="8" fillId="0" borderId="5" xfId="31" applyNumberFormat="1" applyFont="1" applyBorder="1" applyAlignment="1">
      <alignment vertical="center"/>
    </xf>
    <xf numFmtId="3" fontId="9" fillId="0" borderId="0" xfId="33" applyNumberFormat="1" applyFont="1"/>
    <xf numFmtId="0" fontId="3" fillId="0" borderId="0" xfId="12" applyFont="1" applyFill="1" applyBorder="1" applyAlignment="1" applyProtection="1">
      <alignment horizontal="center" vertical="center"/>
    </xf>
    <xf numFmtId="10" fontId="2" fillId="0" borderId="19" xfId="31" applyNumberFormat="1" applyBorder="1" applyAlignment="1">
      <alignment horizontal="right" vertical="center"/>
    </xf>
    <xf numFmtId="10" fontId="2" fillId="0" borderId="18" xfId="31" applyNumberFormat="1" applyBorder="1" applyAlignment="1">
      <alignment horizontal="right" vertical="center"/>
    </xf>
    <xf numFmtId="10" fontId="2" fillId="0" borderId="21" xfId="31" applyNumberFormat="1" applyBorder="1" applyAlignment="1">
      <alignment horizontal="right" vertical="center"/>
    </xf>
    <xf numFmtId="173" fontId="2" fillId="0" borderId="0" xfId="31" applyNumberFormat="1" applyAlignment="1">
      <alignment horizontal="right" vertical="center"/>
    </xf>
    <xf numFmtId="1" fontId="9" fillId="16" borderId="0" xfId="33" applyNumberFormat="1" applyFont="1" applyFill="1" applyAlignment="1">
      <alignment horizontal="left" vertical="center"/>
    </xf>
    <xf numFmtId="10" fontId="16" fillId="0" borderId="0" xfId="33" applyNumberFormat="1" applyFont="1" applyAlignment="1">
      <alignment horizontal="right" wrapText="1"/>
    </xf>
    <xf numFmtId="0" fontId="49" fillId="0" borderId="0" xfId="33" applyFont="1" applyAlignment="1">
      <alignment horizontal="left" vertical="top" wrapText="1"/>
    </xf>
    <xf numFmtId="10" fontId="50" fillId="0" borderId="0" xfId="33" applyNumberFormat="1" applyFont="1" applyAlignment="1">
      <alignment horizontal="center"/>
    </xf>
  </cellXfs>
  <cellStyles count="43">
    <cellStyle name="Akzent1" xfId="1" builtinId="29" customBuiltin="1"/>
    <cellStyle name="Akzent2" xfId="2" builtinId="33" customBuiltin="1"/>
    <cellStyle name="Akzent3" xfId="3" builtinId="37" customBuiltin="1"/>
    <cellStyle name="Akzent4" xfId="4" builtinId="41" customBuiltin="1"/>
    <cellStyle name="Akzent5" xfId="5" builtinId="45" customBuiltin="1"/>
    <cellStyle name="Akzent6" xfId="6" builtinId="49" customBuiltin="1"/>
    <cellStyle name="Ausgabe" xfId="7" builtinId="21" customBuiltin="1"/>
    <cellStyle name="Berechnung" xfId="8" builtinId="22" customBuiltin="1"/>
    <cellStyle name="Dezimal 2" xfId="9" xr:uid="{00000000-0005-0000-0000-000008000000}"/>
    <cellStyle name="Dezimal 2 2" xfId="10" xr:uid="{00000000-0005-0000-0000-000009000000}"/>
    <cellStyle name="Dezimal 2 2 2" xfId="11" xr:uid="{00000000-0005-0000-0000-00000A000000}"/>
    <cellStyle name="Dezimal_T00003 2" xfId="12" xr:uid="{00000000-0005-0000-0000-00000B000000}"/>
    <cellStyle name="Eingabe" xfId="13" builtinId="20" customBuiltin="1"/>
    <cellStyle name="Ergebnis" xfId="14" builtinId="25" customBuiltin="1"/>
    <cellStyle name="Erklärender Text" xfId="15" builtinId="53" customBuiltin="1"/>
    <cellStyle name="Euro" xfId="16" xr:uid="{00000000-0005-0000-0000-00000F000000}"/>
    <cellStyle name="graue hinterlegung" xfId="17" xr:uid="{00000000-0005-0000-0000-000010000000}"/>
    <cellStyle name="Gut" xfId="18" builtinId="26" customBuiltin="1"/>
    <cellStyle name="Komma" xfId="42" builtinId="3"/>
    <cellStyle name="Komma 2" xfId="19" xr:uid="{00000000-0005-0000-0000-000012000000}"/>
    <cellStyle name="Neutral" xfId="20" builtinId="28" customBuiltin="1"/>
    <cellStyle name="Notiz" xfId="21" builtinId="10" customBuiltin="1"/>
    <cellStyle name="Prozent" xfId="22" builtinId="5"/>
    <cellStyle name="Prozent 2" xfId="23" xr:uid="{00000000-0005-0000-0000-000016000000}"/>
    <cellStyle name="Prozent 3" xfId="24" xr:uid="{00000000-0005-0000-0000-000017000000}"/>
    <cellStyle name="Schlecht" xfId="25" builtinId="27" customBuiltin="1"/>
    <cellStyle name="Standard" xfId="0" builtinId="0"/>
    <cellStyle name="Standard 2" xfId="26" xr:uid="{00000000-0005-0000-0000-00001A000000}"/>
    <cellStyle name="Standard 2 2" xfId="27" xr:uid="{00000000-0005-0000-0000-00001B000000}"/>
    <cellStyle name="Standard 3" xfId="28" xr:uid="{00000000-0005-0000-0000-00001C000000}"/>
    <cellStyle name="Standard 3 2" xfId="29" xr:uid="{00000000-0005-0000-0000-00001D000000}"/>
    <cellStyle name="Standard 3 3" xfId="30" xr:uid="{00000000-0005-0000-0000-00001E000000}"/>
    <cellStyle name="Standard 4" xfId="31" xr:uid="{00000000-0005-0000-0000-00001F000000}"/>
    <cellStyle name="Standard 5" xfId="32" xr:uid="{00000000-0005-0000-0000-000020000000}"/>
    <cellStyle name="Standard_K.Schätzung 2" xfId="33" xr:uid="{00000000-0005-0000-0000-000021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Scroll" dx="22" fmlaLink="$E$46" horiz="1" max="25" min="1" page="0" val="15"/>
</file>

<file path=xl/ctrlProps/ctrlProp2.xml><?xml version="1.0" encoding="utf-8"?>
<formControlPr xmlns="http://schemas.microsoft.com/office/spreadsheetml/2009/9/main" objectType="Scroll" dx="22" fmlaLink="$E$47" horiz="1" max="5" min="1" page="0" val="2"/>
</file>

<file path=xl/ctrlProps/ctrlProp3.xml><?xml version="1.0" encoding="utf-8"?>
<formControlPr xmlns="http://schemas.microsoft.com/office/spreadsheetml/2009/9/main" objectType="Scroll" dx="22" fmlaLink="$E$48" horiz="1" max="5" min="1" page="0"/>
</file>

<file path=xl/ctrlProps/ctrlProp4.xml><?xml version="1.0" encoding="utf-8"?>
<formControlPr xmlns="http://schemas.microsoft.com/office/spreadsheetml/2009/9/main" objectType="Scroll" dx="22" fmlaLink="$E$49" horiz="1" max="5" min="1" page="0" val="2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131445</xdr:colOff>
      <xdr:row>64</xdr:row>
      <xdr:rowOff>19050</xdr:rowOff>
    </xdr:from>
    <xdr:to>
      <xdr:col>8</xdr:col>
      <xdr:colOff>231775</xdr:colOff>
      <xdr:row>70</xdr:row>
      <xdr:rowOff>133350</xdr:rowOff>
    </xdr:to>
    <xdr:grpSp>
      <xdr:nvGrpSpPr>
        <xdr:cNvPr id="5" name="Gruppieren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pSpPr>
          <a:grpSpLocks/>
        </xdr:cNvGrpSpPr>
      </xdr:nvGrpSpPr>
      <xdr:grpSpPr bwMode="auto">
        <a:xfrm>
          <a:off x="5604657" y="8591550"/>
          <a:ext cx="1631656" cy="1081454"/>
          <a:chOff x="9837796" y="7172176"/>
          <a:chExt cx="1219418" cy="1050028"/>
        </a:xfrm>
      </xdr:grpSpPr>
      <xdr:sp macro="" textlink="">
        <xdr:nvSpPr>
          <xdr:cNvPr id="6" name="Geschweifte Klammer links 5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SpPr/>
        </xdr:nvSpPr>
        <xdr:spPr bwMode="auto">
          <a:xfrm flipH="1" flipV="1">
            <a:off x="9837796" y="7172176"/>
            <a:ext cx="114320" cy="1050028"/>
          </a:xfrm>
          <a:prstGeom prst="leftBrace">
            <a:avLst/>
          </a:prstGeom>
          <a:ln>
            <a:solidFill>
              <a:schemeClr val="bg1">
                <a:lumMod val="75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endParaRPr lang="de-AT"/>
          </a:p>
        </xdr:txBody>
      </xdr:sp>
      <xdr:sp macro="" textlink="">
        <xdr:nvSpPr>
          <xdr:cNvPr id="7" name="Textfeld 6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SpPr txBox="1"/>
        </xdr:nvSpPr>
        <xdr:spPr bwMode="auto">
          <a:xfrm>
            <a:off x="9942590" y="7540607"/>
            <a:ext cx="1114624" cy="39606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de-DE" sz="800">
                <a:solidFill>
                  <a:schemeClr val="bg1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Planungs-</a:t>
            </a:r>
            <a:br>
              <a:rPr lang="de-DE" sz="800">
                <a:solidFill>
                  <a:schemeClr val="bg1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rPr>
            </a:br>
            <a:r>
              <a:rPr lang="de-DE" sz="800">
                <a:solidFill>
                  <a:schemeClr val="bg1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koordination</a:t>
            </a:r>
          </a:p>
        </xdr:txBody>
      </xdr:sp>
    </xdr:grpSp>
    <xdr:clientData/>
  </xdr:twoCellAnchor>
  <xdr:twoCellAnchor>
    <xdr:from>
      <xdr:col>6</xdr:col>
      <xdr:colOff>121920</xdr:colOff>
      <xdr:row>71</xdr:row>
      <xdr:rowOff>19050</xdr:rowOff>
    </xdr:from>
    <xdr:to>
      <xdr:col>8</xdr:col>
      <xdr:colOff>431800</xdr:colOff>
      <xdr:row>73</xdr:row>
      <xdr:rowOff>142875</xdr:rowOff>
    </xdr:to>
    <xdr:grpSp>
      <xdr:nvGrpSpPr>
        <xdr:cNvPr id="8" name="Gruppieren 10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pSpPr>
          <a:grpSpLocks/>
        </xdr:cNvGrpSpPr>
      </xdr:nvGrpSpPr>
      <xdr:grpSpPr bwMode="auto">
        <a:xfrm>
          <a:off x="5595132" y="9719896"/>
          <a:ext cx="1841206" cy="446210"/>
          <a:chOff x="9827458" y="7354629"/>
          <a:chExt cx="1229756" cy="773336"/>
        </a:xfrm>
      </xdr:grpSpPr>
      <xdr:sp macro="" textlink="">
        <xdr:nvSpPr>
          <xdr:cNvPr id="9" name="Geschweifte Klammer links 8">
            <a:extLst>
              <a:ext uri="{FF2B5EF4-FFF2-40B4-BE49-F238E27FC236}">
                <a16:creationId xmlns:a16="http://schemas.microsoft.com/office/drawing/2014/main" id="{00000000-0008-0000-0000-000009000000}"/>
              </a:ext>
            </a:extLst>
          </xdr:cNvPr>
          <xdr:cNvSpPr/>
        </xdr:nvSpPr>
        <xdr:spPr bwMode="auto">
          <a:xfrm flipH="1" flipV="1">
            <a:off x="9827458" y="7371083"/>
            <a:ext cx="122976" cy="756882"/>
          </a:xfrm>
          <a:prstGeom prst="leftBrace">
            <a:avLst/>
          </a:prstGeom>
          <a:ln>
            <a:solidFill>
              <a:schemeClr val="bg1">
                <a:lumMod val="75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endParaRPr lang="de-AT"/>
          </a:p>
        </xdr:txBody>
      </xdr:sp>
      <xdr:sp macro="" textlink="">
        <xdr:nvSpPr>
          <xdr:cNvPr id="10" name="Textfeld 9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SpPr txBox="1"/>
        </xdr:nvSpPr>
        <xdr:spPr bwMode="auto">
          <a:xfrm>
            <a:off x="9942235" y="7354629"/>
            <a:ext cx="1114979" cy="77333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de-DE" sz="800">
                <a:solidFill>
                  <a:schemeClr val="bg1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Baustellen-</a:t>
            </a:r>
          </a:p>
          <a:p>
            <a:r>
              <a:rPr lang="de-DE" sz="800">
                <a:solidFill>
                  <a:schemeClr val="bg1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koordination</a:t>
            </a:r>
          </a:p>
        </xdr:txBody>
      </xdr:sp>
    </xdr:grpSp>
    <xdr:clientData/>
  </xdr:twoCellAnchor>
  <xdr:twoCellAnchor>
    <xdr:from>
      <xdr:col>5</xdr:col>
      <xdr:colOff>14653</xdr:colOff>
      <xdr:row>40</xdr:row>
      <xdr:rowOff>25400</xdr:rowOff>
    </xdr:from>
    <xdr:to>
      <xdr:col>8</xdr:col>
      <xdr:colOff>650882</xdr:colOff>
      <xdr:row>54</xdr:row>
      <xdr:rowOff>92872</xdr:rowOff>
    </xdr:to>
    <xdr:grpSp>
      <xdr:nvGrpSpPr>
        <xdr:cNvPr id="11" name="Gruppieren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pSpPr/>
      </xdr:nvGrpSpPr>
      <xdr:grpSpPr>
        <a:xfrm>
          <a:off x="4440115" y="5322765"/>
          <a:ext cx="3215305" cy="2075049"/>
          <a:chOff x="4483093" y="4726781"/>
          <a:chExt cx="3178182" cy="2137572"/>
        </a:xfrm>
      </xdr:grpSpPr>
      <xdr:grpSp>
        <xdr:nvGrpSpPr>
          <xdr:cNvPr id="12" name="Gruppieren 1">
            <a:extLst>
              <a:ext uri="{FF2B5EF4-FFF2-40B4-BE49-F238E27FC236}">
                <a16:creationId xmlns:a16="http://schemas.microsoft.com/office/drawing/2014/main" id="{00000000-0008-0000-0000-00000C000000}"/>
              </a:ext>
            </a:extLst>
          </xdr:cNvPr>
          <xdr:cNvGrpSpPr>
            <a:grpSpLocks/>
          </xdr:cNvGrpSpPr>
        </xdr:nvGrpSpPr>
        <xdr:grpSpPr bwMode="auto">
          <a:xfrm>
            <a:off x="4483093" y="4826272"/>
            <a:ext cx="1285378" cy="2038081"/>
            <a:chOff x="4881355" y="5456406"/>
            <a:chExt cx="697897" cy="1890540"/>
          </a:xfrm>
        </xdr:grpSpPr>
        <xdr:cxnSp macro="">
          <xdr:nvCxnSpPr>
            <xdr:cNvPr id="15" name="Gerade Verbindung 4">
              <a:extLst>
                <a:ext uri="{FF2B5EF4-FFF2-40B4-BE49-F238E27FC236}">
                  <a16:creationId xmlns:a16="http://schemas.microsoft.com/office/drawing/2014/main" id="{00000000-0008-0000-0000-00000F000000}"/>
                </a:ext>
              </a:extLst>
            </xdr:cNvPr>
            <xdr:cNvCxnSpPr/>
          </xdr:nvCxnSpPr>
          <xdr:spPr>
            <a:xfrm flipH="1">
              <a:off x="5579191" y="5456406"/>
              <a:ext cx="4" cy="1886046"/>
            </a:xfrm>
            <a:prstGeom prst="line">
              <a:avLst/>
            </a:prstGeom>
            <a:ln>
              <a:solidFill>
                <a:schemeClr val="bg1">
                  <a:lumMod val="50000"/>
                </a:schemeClr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6" name="Gerade Verbindung mit Pfeil 15">
              <a:extLst>
                <a:ext uri="{FF2B5EF4-FFF2-40B4-BE49-F238E27FC236}">
                  <a16:creationId xmlns:a16="http://schemas.microsoft.com/office/drawing/2014/main" id="{00000000-0008-0000-0000-000010000000}"/>
                </a:ext>
              </a:extLst>
            </xdr:cNvPr>
            <xdr:cNvCxnSpPr/>
          </xdr:nvCxnSpPr>
          <xdr:spPr>
            <a:xfrm flipH="1">
              <a:off x="4881355" y="7340974"/>
              <a:ext cx="697897" cy="5972"/>
            </a:xfrm>
            <a:prstGeom prst="straightConnector1">
              <a:avLst/>
            </a:prstGeom>
            <a:ln>
              <a:solidFill>
                <a:schemeClr val="bg1">
                  <a:lumMod val="50000"/>
                </a:schemeClr>
              </a:solidFill>
              <a:tailEnd type="arrow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cxnSp macro="">
        <xdr:nvCxnSpPr>
          <xdr:cNvPr id="13" name="Gerader Verbinder 12">
            <a:extLst>
              <a:ext uri="{FF2B5EF4-FFF2-40B4-BE49-F238E27FC236}">
                <a16:creationId xmlns:a16="http://schemas.microsoft.com/office/drawing/2014/main" id="{00000000-0008-0000-0000-00000D000000}"/>
              </a:ext>
            </a:extLst>
          </xdr:cNvPr>
          <xdr:cNvCxnSpPr/>
        </xdr:nvCxnSpPr>
        <xdr:spPr>
          <a:xfrm>
            <a:off x="5766594" y="4829969"/>
            <a:ext cx="1894681" cy="2381"/>
          </a:xfrm>
          <a:prstGeom prst="line">
            <a:avLst/>
          </a:prstGeom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4" name="Gerader Verbinder 13">
            <a:extLst>
              <a:ext uri="{FF2B5EF4-FFF2-40B4-BE49-F238E27FC236}">
                <a16:creationId xmlns:a16="http://schemas.microsoft.com/office/drawing/2014/main" id="{00000000-0008-0000-0000-00000E000000}"/>
              </a:ext>
            </a:extLst>
          </xdr:cNvPr>
          <xdr:cNvCxnSpPr/>
        </xdr:nvCxnSpPr>
        <xdr:spPr>
          <a:xfrm flipH="1" flipV="1">
            <a:off x="7658894" y="4726781"/>
            <a:ext cx="2381" cy="110332"/>
          </a:xfrm>
          <a:prstGeom prst="line">
            <a:avLst/>
          </a:prstGeom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45</xdr:row>
          <xdr:rowOff>28575</xdr:rowOff>
        </xdr:from>
        <xdr:to>
          <xdr:col>8</xdr:col>
          <xdr:colOff>1019175</xdr:colOff>
          <xdr:row>45</xdr:row>
          <xdr:rowOff>133350</xdr:rowOff>
        </xdr:to>
        <xdr:sp macro="" textlink="">
          <xdr:nvSpPr>
            <xdr:cNvPr id="1025" name="Scroll Bar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46</xdr:row>
          <xdr:rowOff>28575</xdr:rowOff>
        </xdr:from>
        <xdr:to>
          <xdr:col>8</xdr:col>
          <xdr:colOff>1028700</xdr:colOff>
          <xdr:row>46</xdr:row>
          <xdr:rowOff>133350</xdr:rowOff>
        </xdr:to>
        <xdr:sp macro="" textlink="">
          <xdr:nvSpPr>
            <xdr:cNvPr id="1026" name="Scroll Bar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47</xdr:row>
          <xdr:rowOff>28575</xdr:rowOff>
        </xdr:from>
        <xdr:to>
          <xdr:col>8</xdr:col>
          <xdr:colOff>1028700</xdr:colOff>
          <xdr:row>47</xdr:row>
          <xdr:rowOff>133350</xdr:rowOff>
        </xdr:to>
        <xdr:sp macro="" textlink="">
          <xdr:nvSpPr>
            <xdr:cNvPr id="1027" name="Scroll Bar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48</xdr:row>
          <xdr:rowOff>28575</xdr:rowOff>
        </xdr:from>
        <xdr:to>
          <xdr:col>8</xdr:col>
          <xdr:colOff>1028700</xdr:colOff>
          <xdr:row>48</xdr:row>
          <xdr:rowOff>133350</xdr:rowOff>
        </xdr:to>
        <xdr:sp macro="" textlink="">
          <xdr:nvSpPr>
            <xdr:cNvPr id="1028" name="Scroll Bar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>
    <xdr:from>
      <xdr:col>7</xdr:col>
      <xdr:colOff>704491</xdr:colOff>
      <xdr:row>45</xdr:row>
      <xdr:rowOff>0</xdr:rowOff>
    </xdr:from>
    <xdr:to>
      <xdr:col>7</xdr:col>
      <xdr:colOff>837490</xdr:colOff>
      <xdr:row>48</xdr:row>
      <xdr:rowOff>158151</xdr:rowOff>
    </xdr:to>
    <xdr:cxnSp macro="">
      <xdr:nvCxnSpPr>
        <xdr:cNvPr id="17" name="Verbinder: gewinkelt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CxnSpPr/>
      </xdr:nvCxnSpPr>
      <xdr:spPr>
        <a:xfrm rot="16200000" flipV="1">
          <a:off x="6480599" y="6286496"/>
          <a:ext cx="643387" cy="132999"/>
        </a:xfrm>
        <a:prstGeom prst="bentConnector3">
          <a:avLst>
            <a:gd name="adj1" fmla="val 75140"/>
          </a:avLst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215565</xdr:colOff>
      <xdr:row>45</xdr:row>
      <xdr:rowOff>1</xdr:rowOff>
    </xdr:from>
    <xdr:to>
      <xdr:col>8</xdr:col>
      <xdr:colOff>341462</xdr:colOff>
      <xdr:row>48</xdr:row>
      <xdr:rowOff>155412</xdr:rowOff>
    </xdr:to>
    <xdr:cxnSp macro="">
      <xdr:nvCxnSpPr>
        <xdr:cNvPr id="18" name="Verbinder: gewinkelt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CxnSpPr/>
      </xdr:nvCxnSpPr>
      <xdr:spPr>
        <a:xfrm rot="5400000" flipH="1" flipV="1">
          <a:off x="6970747" y="6288678"/>
          <a:ext cx="640647" cy="125897"/>
        </a:xfrm>
        <a:prstGeom prst="bentConnector3">
          <a:avLst>
            <a:gd name="adj1" fmla="val 75247"/>
          </a:avLst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47627</xdr:colOff>
      <xdr:row>39</xdr:row>
      <xdr:rowOff>157480</xdr:rowOff>
    </xdr:from>
    <xdr:to>
      <xdr:col>9</xdr:col>
      <xdr:colOff>10158</xdr:colOff>
      <xdr:row>54</xdr:row>
      <xdr:rowOff>76200</xdr:rowOff>
    </xdr:to>
    <xdr:grpSp>
      <xdr:nvGrpSpPr>
        <xdr:cNvPr id="1156" name="Gruppieren 1">
          <a:extLst>
            <a:ext uri="{FF2B5EF4-FFF2-40B4-BE49-F238E27FC236}">
              <a16:creationId xmlns:a16="http://schemas.microsoft.com/office/drawing/2014/main" id="{00000000-0008-0000-0100-000084040000}"/>
            </a:ext>
          </a:extLst>
        </xdr:cNvPr>
        <xdr:cNvGrpSpPr>
          <a:grpSpLocks/>
        </xdr:cNvGrpSpPr>
      </xdr:nvGrpSpPr>
      <xdr:grpSpPr bwMode="auto">
        <a:xfrm>
          <a:off x="4352927" y="5129530"/>
          <a:ext cx="3048631" cy="1947545"/>
          <a:chOff x="4881355" y="5279998"/>
          <a:chExt cx="1953532" cy="2871745"/>
        </a:xfrm>
      </xdr:grpSpPr>
      <xdr:cxnSp macro="">
        <xdr:nvCxnSpPr>
          <xdr:cNvPr id="5" name="Gerade Verbindung 4">
            <a:extLst>
              <a:ext uri="{FF2B5EF4-FFF2-40B4-BE49-F238E27FC236}">
                <a16:creationId xmlns:a16="http://schemas.microsoft.com/office/drawing/2014/main" id="{00000000-0008-0000-0100-000005000000}"/>
              </a:ext>
            </a:extLst>
          </xdr:cNvPr>
          <xdr:cNvCxnSpPr/>
        </xdr:nvCxnSpPr>
        <xdr:spPr>
          <a:xfrm flipH="1">
            <a:off x="6826996" y="5279998"/>
            <a:ext cx="2500" cy="2871745"/>
          </a:xfrm>
          <a:prstGeom prst="line">
            <a:avLst/>
          </a:prstGeom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6" name="Gerade Verbindung mit Pfeil 5">
            <a:extLst>
              <a:ext uri="{FF2B5EF4-FFF2-40B4-BE49-F238E27FC236}">
                <a16:creationId xmlns:a16="http://schemas.microsoft.com/office/drawing/2014/main" id="{00000000-0008-0000-0100-000006000000}"/>
              </a:ext>
            </a:extLst>
          </xdr:cNvPr>
          <xdr:cNvCxnSpPr/>
        </xdr:nvCxnSpPr>
        <xdr:spPr>
          <a:xfrm flipH="1">
            <a:off x="4881355" y="8151743"/>
            <a:ext cx="1953532" cy="0"/>
          </a:xfrm>
          <a:prstGeom prst="straightConnector1">
            <a:avLst/>
          </a:prstGeom>
          <a:ln>
            <a:solidFill>
              <a:schemeClr val="tx1">
                <a:lumMod val="50000"/>
                <a:lumOff val="50000"/>
              </a:schemeClr>
            </a:solidFill>
            <a:tailEnd type="arrow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2</xdr:col>
      <xdr:colOff>1782445</xdr:colOff>
      <xdr:row>64</xdr:row>
      <xdr:rowOff>19050</xdr:rowOff>
    </xdr:from>
    <xdr:to>
      <xdr:col>4</xdr:col>
      <xdr:colOff>282575</xdr:colOff>
      <xdr:row>70</xdr:row>
      <xdr:rowOff>133350</xdr:rowOff>
    </xdr:to>
    <xdr:grpSp>
      <xdr:nvGrpSpPr>
        <xdr:cNvPr id="1157" name="Gruppieren 1">
          <a:extLst>
            <a:ext uri="{FF2B5EF4-FFF2-40B4-BE49-F238E27FC236}">
              <a16:creationId xmlns:a16="http://schemas.microsoft.com/office/drawing/2014/main" id="{00000000-0008-0000-0100-000085040000}"/>
            </a:ext>
          </a:extLst>
        </xdr:cNvPr>
        <xdr:cNvGrpSpPr>
          <a:grpSpLocks/>
        </xdr:cNvGrpSpPr>
      </xdr:nvGrpSpPr>
      <xdr:grpSpPr bwMode="auto">
        <a:xfrm>
          <a:off x="2106295" y="8210550"/>
          <a:ext cx="1567180" cy="1085850"/>
          <a:chOff x="9837796" y="7172176"/>
          <a:chExt cx="1219418" cy="1050028"/>
        </a:xfrm>
      </xdr:grpSpPr>
      <xdr:sp macro="" textlink="">
        <xdr:nvSpPr>
          <xdr:cNvPr id="8" name="Geschweifte Klammer links 7">
            <a:extLst>
              <a:ext uri="{FF2B5EF4-FFF2-40B4-BE49-F238E27FC236}">
                <a16:creationId xmlns:a16="http://schemas.microsoft.com/office/drawing/2014/main" id="{00000000-0008-0000-0100-000008000000}"/>
              </a:ext>
            </a:extLst>
          </xdr:cNvPr>
          <xdr:cNvSpPr/>
        </xdr:nvSpPr>
        <xdr:spPr bwMode="auto">
          <a:xfrm flipH="1" flipV="1">
            <a:off x="9837796" y="7172176"/>
            <a:ext cx="114320" cy="1050028"/>
          </a:xfrm>
          <a:prstGeom prst="leftBrace">
            <a:avLst/>
          </a:prstGeom>
          <a:ln>
            <a:solidFill>
              <a:schemeClr val="bg1">
                <a:lumMod val="75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endParaRPr lang="de-AT"/>
          </a:p>
        </xdr:txBody>
      </xdr:sp>
      <xdr:sp macro="" textlink="">
        <xdr:nvSpPr>
          <xdr:cNvPr id="9" name="Textfeld 8">
            <a:extLst>
              <a:ext uri="{FF2B5EF4-FFF2-40B4-BE49-F238E27FC236}">
                <a16:creationId xmlns:a16="http://schemas.microsoft.com/office/drawing/2014/main" id="{00000000-0008-0000-0100-000009000000}"/>
              </a:ext>
            </a:extLst>
          </xdr:cNvPr>
          <xdr:cNvSpPr txBox="1"/>
        </xdr:nvSpPr>
        <xdr:spPr bwMode="auto">
          <a:xfrm>
            <a:off x="9942590" y="7540607"/>
            <a:ext cx="1114624" cy="39606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de-DE" sz="800">
                <a:solidFill>
                  <a:schemeClr val="bg1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Planungs-</a:t>
            </a:r>
            <a:br>
              <a:rPr lang="de-DE" sz="800">
                <a:solidFill>
                  <a:schemeClr val="bg1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rPr>
            </a:br>
            <a:r>
              <a:rPr lang="de-DE" sz="800">
                <a:solidFill>
                  <a:schemeClr val="bg1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koordination</a:t>
            </a:r>
          </a:p>
        </xdr:txBody>
      </xdr:sp>
    </xdr:grpSp>
    <xdr:clientData/>
  </xdr:twoCellAnchor>
  <xdr:twoCellAnchor>
    <xdr:from>
      <xdr:col>2</xdr:col>
      <xdr:colOff>1772920</xdr:colOff>
      <xdr:row>71</xdr:row>
      <xdr:rowOff>19050</xdr:rowOff>
    </xdr:from>
    <xdr:to>
      <xdr:col>4</xdr:col>
      <xdr:colOff>482600</xdr:colOff>
      <xdr:row>73</xdr:row>
      <xdr:rowOff>142875</xdr:rowOff>
    </xdr:to>
    <xdr:grpSp>
      <xdr:nvGrpSpPr>
        <xdr:cNvPr id="1158" name="Gruppieren 10">
          <a:extLst>
            <a:ext uri="{FF2B5EF4-FFF2-40B4-BE49-F238E27FC236}">
              <a16:creationId xmlns:a16="http://schemas.microsoft.com/office/drawing/2014/main" id="{00000000-0008-0000-0100-000086040000}"/>
            </a:ext>
          </a:extLst>
        </xdr:cNvPr>
        <xdr:cNvGrpSpPr>
          <a:grpSpLocks/>
        </xdr:cNvGrpSpPr>
      </xdr:nvGrpSpPr>
      <xdr:grpSpPr bwMode="auto">
        <a:xfrm>
          <a:off x="2096770" y="9344025"/>
          <a:ext cx="1776730" cy="447675"/>
          <a:chOff x="9827458" y="7354629"/>
          <a:chExt cx="1229756" cy="773336"/>
        </a:xfrm>
      </xdr:grpSpPr>
      <xdr:sp macro="" textlink="">
        <xdr:nvSpPr>
          <xdr:cNvPr id="12" name="Geschweifte Klammer links 11">
            <a:extLst>
              <a:ext uri="{FF2B5EF4-FFF2-40B4-BE49-F238E27FC236}">
                <a16:creationId xmlns:a16="http://schemas.microsoft.com/office/drawing/2014/main" id="{00000000-0008-0000-0100-00000C000000}"/>
              </a:ext>
            </a:extLst>
          </xdr:cNvPr>
          <xdr:cNvSpPr/>
        </xdr:nvSpPr>
        <xdr:spPr bwMode="auto">
          <a:xfrm flipH="1" flipV="1">
            <a:off x="9827458" y="7371083"/>
            <a:ext cx="122976" cy="756882"/>
          </a:xfrm>
          <a:prstGeom prst="leftBrace">
            <a:avLst/>
          </a:prstGeom>
          <a:ln>
            <a:solidFill>
              <a:schemeClr val="bg1">
                <a:lumMod val="75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endParaRPr lang="de-AT"/>
          </a:p>
        </xdr:txBody>
      </xdr:sp>
      <xdr:sp macro="" textlink="">
        <xdr:nvSpPr>
          <xdr:cNvPr id="13" name="Textfeld 12">
            <a:extLst>
              <a:ext uri="{FF2B5EF4-FFF2-40B4-BE49-F238E27FC236}">
                <a16:creationId xmlns:a16="http://schemas.microsoft.com/office/drawing/2014/main" id="{00000000-0008-0000-0100-00000D000000}"/>
              </a:ext>
            </a:extLst>
          </xdr:cNvPr>
          <xdr:cNvSpPr txBox="1"/>
        </xdr:nvSpPr>
        <xdr:spPr bwMode="auto">
          <a:xfrm>
            <a:off x="9942235" y="7354629"/>
            <a:ext cx="1114979" cy="77333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de-DE" sz="800">
                <a:solidFill>
                  <a:schemeClr val="bg1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Baustellen-</a:t>
            </a:r>
          </a:p>
          <a:p>
            <a:r>
              <a:rPr lang="de-DE" sz="800">
                <a:solidFill>
                  <a:schemeClr val="bg1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koordination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0A1393-9F80-4C13-871D-B5B65473C9B4}">
  <dimension ref="A1:M89"/>
  <sheetViews>
    <sheetView showGridLines="0" tabSelected="1" zoomScale="130" zoomScaleNormal="130" zoomScaleSheetLayoutView="85" zoomScalePageLayoutView="85" workbookViewId="0">
      <selection activeCell="O60" sqref="O60"/>
    </sheetView>
  </sheetViews>
  <sheetFormatPr baseColWidth="10" defaultColWidth="5.7109375" defaultRowHeight="15" x14ac:dyDescent="0.25"/>
  <cols>
    <col min="1" max="1" width="1.5703125" style="1" customWidth="1"/>
    <col min="2" max="2" width="3.28515625" style="4" customWidth="1"/>
    <col min="3" max="3" width="38.7109375" style="1" customWidth="1"/>
    <col min="4" max="4" width="8.140625" style="1" customWidth="1"/>
    <col min="5" max="5" width="14.7109375" style="1" customWidth="1"/>
    <col min="6" max="6" width="15.7109375" style="1" customWidth="1"/>
    <col min="7" max="7" width="8.28515625" style="1" customWidth="1"/>
    <col min="8" max="8" width="14.7109375" style="5" customWidth="1" collapsed="1"/>
    <col min="9" max="9" width="15.7109375" style="6" customWidth="1"/>
    <col min="10" max="10" width="2.7109375" style="6" customWidth="1"/>
    <col min="12" max="12" width="10.7109375" style="1" bestFit="1" customWidth="1"/>
    <col min="13" max="16384" width="5.7109375" style="1"/>
  </cols>
  <sheetData>
    <row r="1" spans="1:11" ht="5.0999999999999996" customHeight="1" x14ac:dyDescent="0.25"/>
    <row r="2" spans="1:11" s="31" customFormat="1" ht="35.1" customHeight="1" x14ac:dyDescent="0.25">
      <c r="A2" s="77" t="s">
        <v>62</v>
      </c>
      <c r="E2" s="32"/>
      <c r="F2" s="32"/>
      <c r="G2" s="32"/>
      <c r="H2" s="215" t="s">
        <v>76</v>
      </c>
      <c r="I2" s="215"/>
      <c r="J2" s="35"/>
      <c r="K2" s="33"/>
    </row>
    <row r="3" spans="1:11" s="7" customFormat="1" ht="6" customHeight="1" x14ac:dyDescent="0.25">
      <c r="A3" s="56"/>
      <c r="B3" s="56"/>
      <c r="C3" s="56"/>
      <c r="D3" s="56"/>
      <c r="E3" s="56"/>
      <c r="F3" s="56"/>
      <c r="G3" s="56"/>
      <c r="H3" s="56"/>
      <c r="I3" s="57"/>
      <c r="J3" s="2"/>
    </row>
    <row r="4" spans="1:11" s="7" customFormat="1" ht="6" customHeight="1" x14ac:dyDescent="0.25">
      <c r="I4" s="2"/>
      <c r="J4" s="2"/>
    </row>
    <row r="5" spans="1:11" s="7" customFormat="1" ht="12.95" customHeight="1" x14ac:dyDescent="0.25">
      <c r="D5" s="53" t="s">
        <v>54</v>
      </c>
      <c r="E5" s="23" t="s">
        <v>48</v>
      </c>
      <c r="F5" s="23"/>
      <c r="G5" s="23"/>
      <c r="H5" s="9" t="s">
        <v>18</v>
      </c>
      <c r="I5" s="66" t="s">
        <v>49</v>
      </c>
      <c r="J5" s="23"/>
    </row>
    <row r="6" spans="1:11" s="7" customFormat="1" ht="6" customHeight="1" x14ac:dyDescent="0.25">
      <c r="E6" s="52"/>
      <c r="I6" s="2"/>
      <c r="J6" s="2"/>
    </row>
    <row r="7" spans="1:11" s="8" customFormat="1" ht="12.95" customHeight="1" x14ac:dyDescent="0.2">
      <c r="A7" s="214">
        <v>1</v>
      </c>
      <c r="B7" s="214"/>
      <c r="C7" s="59" t="s">
        <v>0</v>
      </c>
      <c r="D7" s="119">
        <f>E7/$E$36</f>
        <v>2E-3</v>
      </c>
      <c r="E7" s="162">
        <v>70000</v>
      </c>
      <c r="F7" s="191"/>
      <c r="G7" s="191"/>
      <c r="H7" s="166">
        <v>1</v>
      </c>
      <c r="I7" s="176">
        <f>E7*H7</f>
        <v>70000</v>
      </c>
      <c r="J7" s="28"/>
    </row>
    <row r="8" spans="1:11" ht="4.1500000000000004" customHeight="1" x14ac:dyDescent="0.25">
      <c r="B8" s="3"/>
      <c r="D8" s="120"/>
      <c r="E8" s="163"/>
      <c r="F8" s="26"/>
      <c r="G8" s="26"/>
      <c r="H8" s="167"/>
      <c r="I8" s="177"/>
      <c r="J8" s="36"/>
    </row>
    <row r="9" spans="1:11" s="8" customFormat="1" ht="12.95" customHeight="1" x14ac:dyDescent="0.2">
      <c r="A9" s="214">
        <v>2</v>
      </c>
      <c r="B9" s="214"/>
      <c r="C9" s="59" t="s">
        <v>1</v>
      </c>
      <c r="D9" s="119">
        <f>E9/$E$36</f>
        <v>0.25800000000000001</v>
      </c>
      <c r="E9" s="162">
        <v>9000000</v>
      </c>
      <c r="F9" s="191"/>
      <c r="G9" s="191"/>
      <c r="H9" s="168">
        <v>1</v>
      </c>
      <c r="I9" s="178">
        <f>E9*H9</f>
        <v>9000000</v>
      </c>
      <c r="J9" s="28"/>
    </row>
    <row r="10" spans="1:11" ht="4.1500000000000004" customHeight="1" x14ac:dyDescent="0.25">
      <c r="D10" s="120"/>
      <c r="E10" s="163"/>
      <c r="F10" s="26"/>
      <c r="G10" s="26"/>
      <c r="H10" s="167"/>
      <c r="I10" s="164"/>
      <c r="J10" s="28"/>
    </row>
    <row r="11" spans="1:11" s="7" customFormat="1" ht="12.95" customHeight="1" x14ac:dyDescent="0.2">
      <c r="A11" s="214">
        <v>3</v>
      </c>
      <c r="B11" s="214"/>
      <c r="C11" s="59" t="s">
        <v>7</v>
      </c>
      <c r="D11" s="119">
        <f>E11/$E$36</f>
        <v>0.20399999999999999</v>
      </c>
      <c r="E11" s="178">
        <f>SUBTOTAL(9,E12:E19)</f>
        <v>7100000</v>
      </c>
      <c r="F11" s="191"/>
      <c r="G11" s="191"/>
      <c r="H11" s="167"/>
      <c r="I11" s="164"/>
      <c r="J11" s="28"/>
    </row>
    <row r="12" spans="1:11" ht="12.95" customHeight="1" x14ac:dyDescent="0.25">
      <c r="A12" s="204">
        <v>3</v>
      </c>
      <c r="B12" s="192" t="s">
        <v>19</v>
      </c>
      <c r="C12" s="193" t="s">
        <v>20</v>
      </c>
      <c r="D12" s="121"/>
      <c r="E12" s="179">
        <v>900000</v>
      </c>
      <c r="F12" s="191"/>
      <c r="G12" s="191"/>
      <c r="H12" s="168">
        <v>1</v>
      </c>
      <c r="I12" s="178">
        <f t="shared" ref="I12:I19" si="0">E12*H12</f>
        <v>900000</v>
      </c>
      <c r="J12" s="28"/>
    </row>
    <row r="13" spans="1:11" ht="12.95" customHeight="1" x14ac:dyDescent="0.25">
      <c r="A13" s="197">
        <v>3</v>
      </c>
      <c r="B13" s="194" t="s">
        <v>21</v>
      </c>
      <c r="C13" s="195" t="s">
        <v>28</v>
      </c>
      <c r="D13" s="122"/>
      <c r="E13" s="180">
        <v>1000000</v>
      </c>
      <c r="F13" s="191"/>
      <c r="G13" s="191"/>
      <c r="H13" s="168">
        <v>1</v>
      </c>
      <c r="I13" s="178">
        <f t="shared" si="0"/>
        <v>1000000</v>
      </c>
      <c r="J13" s="28"/>
    </row>
    <row r="14" spans="1:11" ht="12.95" customHeight="1" x14ac:dyDescent="0.25">
      <c r="A14" s="197">
        <v>3</v>
      </c>
      <c r="B14" s="194" t="s">
        <v>22</v>
      </c>
      <c r="C14" s="195" t="s">
        <v>29</v>
      </c>
      <c r="D14" s="122"/>
      <c r="E14" s="179">
        <v>1000000</v>
      </c>
      <c r="F14" s="191"/>
      <c r="G14" s="191"/>
      <c r="H14" s="168">
        <v>1</v>
      </c>
      <c r="I14" s="178">
        <f t="shared" si="0"/>
        <v>1000000</v>
      </c>
      <c r="J14" s="28"/>
    </row>
    <row r="15" spans="1:11" ht="12.95" customHeight="1" x14ac:dyDescent="0.25">
      <c r="A15" s="197">
        <v>3</v>
      </c>
      <c r="B15" s="194" t="s">
        <v>23</v>
      </c>
      <c r="C15" s="195" t="s">
        <v>30</v>
      </c>
      <c r="D15" s="122"/>
      <c r="E15" s="180">
        <v>1500000</v>
      </c>
      <c r="F15" s="191"/>
      <c r="G15" s="191"/>
      <c r="H15" s="168">
        <v>1</v>
      </c>
      <c r="I15" s="178">
        <f t="shared" si="0"/>
        <v>1500000</v>
      </c>
      <c r="J15" s="28"/>
    </row>
    <row r="16" spans="1:11" ht="12.95" customHeight="1" x14ac:dyDescent="0.25">
      <c r="A16" s="197">
        <v>3</v>
      </c>
      <c r="B16" s="194" t="s">
        <v>24</v>
      </c>
      <c r="C16" s="195" t="s">
        <v>33</v>
      </c>
      <c r="D16" s="122"/>
      <c r="E16" s="179">
        <v>600000</v>
      </c>
      <c r="F16" s="191"/>
      <c r="G16" s="191"/>
      <c r="H16" s="168">
        <v>1</v>
      </c>
      <c r="I16" s="178">
        <f t="shared" si="0"/>
        <v>600000</v>
      </c>
      <c r="J16" s="28"/>
    </row>
    <row r="17" spans="1:10" ht="12.95" customHeight="1" x14ac:dyDescent="0.25">
      <c r="A17" s="197">
        <v>3</v>
      </c>
      <c r="B17" s="194" t="s">
        <v>25</v>
      </c>
      <c r="C17" s="195" t="s">
        <v>31</v>
      </c>
      <c r="D17" s="122"/>
      <c r="E17" s="179">
        <v>1500000</v>
      </c>
      <c r="F17" s="191"/>
      <c r="G17" s="191"/>
      <c r="H17" s="168">
        <v>1</v>
      </c>
      <c r="I17" s="178">
        <f t="shared" si="0"/>
        <v>1500000</v>
      </c>
      <c r="J17" s="28"/>
    </row>
    <row r="18" spans="1:10" ht="12.95" customHeight="1" x14ac:dyDescent="0.25">
      <c r="A18" s="197">
        <v>3</v>
      </c>
      <c r="B18" s="194" t="s">
        <v>26</v>
      </c>
      <c r="C18" s="195" t="s">
        <v>32</v>
      </c>
      <c r="D18" s="122"/>
      <c r="E18" s="180">
        <v>300000</v>
      </c>
      <c r="F18" s="191"/>
      <c r="G18" s="191"/>
      <c r="H18" s="168">
        <v>1</v>
      </c>
      <c r="I18" s="178">
        <f t="shared" si="0"/>
        <v>300000</v>
      </c>
      <c r="J18" s="28"/>
    </row>
    <row r="19" spans="1:10" ht="12.95" customHeight="1" x14ac:dyDescent="0.25">
      <c r="A19" s="197">
        <v>3</v>
      </c>
      <c r="B19" s="194" t="s">
        <v>27</v>
      </c>
      <c r="C19" s="195" t="s">
        <v>8</v>
      </c>
      <c r="D19" s="122"/>
      <c r="E19" s="181">
        <v>300000</v>
      </c>
      <c r="F19" s="191"/>
      <c r="G19" s="191"/>
      <c r="H19" s="168">
        <v>1</v>
      </c>
      <c r="I19" s="178">
        <f t="shared" si="0"/>
        <v>300000</v>
      </c>
      <c r="J19" s="28"/>
    </row>
    <row r="20" spans="1:10" ht="4.1500000000000004" customHeight="1" x14ac:dyDescent="0.25">
      <c r="D20" s="120"/>
      <c r="E20" s="182"/>
      <c r="F20" s="26"/>
      <c r="G20" s="26"/>
      <c r="H20" s="169"/>
      <c r="I20" s="164"/>
      <c r="J20" s="208"/>
    </row>
    <row r="21" spans="1:10" s="7" customFormat="1" ht="12.75" customHeight="1" x14ac:dyDescent="0.2">
      <c r="A21" s="214">
        <v>4</v>
      </c>
      <c r="B21" s="214"/>
      <c r="C21" s="59" t="s">
        <v>2</v>
      </c>
      <c r="D21" s="119">
        <f>E21/$E$36</f>
        <v>0.187</v>
      </c>
      <c r="E21" s="183">
        <v>6500000</v>
      </c>
      <c r="F21" s="191"/>
      <c r="G21" s="191"/>
      <c r="H21" s="168">
        <v>1</v>
      </c>
      <c r="I21" s="178">
        <f>E21*H21</f>
        <v>6500000</v>
      </c>
      <c r="J21" s="28"/>
    </row>
    <row r="22" spans="1:10" ht="4.1500000000000004" customHeight="1" x14ac:dyDescent="0.25">
      <c r="B22" s="3"/>
      <c r="D22" s="120"/>
      <c r="E22" s="182"/>
      <c r="F22" s="26"/>
      <c r="G22" s="26"/>
      <c r="H22" s="167"/>
      <c r="I22" s="164"/>
      <c r="J22" s="26"/>
    </row>
    <row r="23" spans="1:10" s="8" customFormat="1" ht="12.95" customHeight="1" x14ac:dyDescent="0.2">
      <c r="A23" s="214">
        <v>5</v>
      </c>
      <c r="B23" s="214"/>
      <c r="C23" s="59" t="s">
        <v>9</v>
      </c>
      <c r="D23" s="119">
        <f>E23/$E$36</f>
        <v>4.7E-2</v>
      </c>
      <c r="E23" s="178">
        <f>SUBTOTAL(9,E24:E26)</f>
        <v>1650000</v>
      </c>
      <c r="F23" s="191"/>
      <c r="G23" s="191"/>
      <c r="H23" s="167"/>
      <c r="I23" s="164"/>
      <c r="J23" s="28"/>
    </row>
    <row r="24" spans="1:10" ht="12.95" customHeight="1" x14ac:dyDescent="0.25">
      <c r="A24" s="197">
        <v>5</v>
      </c>
      <c r="B24" s="196" t="s">
        <v>19</v>
      </c>
      <c r="C24" s="193" t="s">
        <v>65</v>
      </c>
      <c r="D24" s="121"/>
      <c r="E24" s="180">
        <v>600000</v>
      </c>
      <c r="F24" s="191"/>
      <c r="G24" s="191"/>
      <c r="H24" s="168">
        <v>1</v>
      </c>
      <c r="I24" s="178">
        <f>H24*E24</f>
        <v>600000</v>
      </c>
      <c r="J24" s="28"/>
    </row>
    <row r="25" spans="1:10" ht="12.95" customHeight="1" x14ac:dyDescent="0.25">
      <c r="A25" s="197">
        <v>5</v>
      </c>
      <c r="B25" s="198" t="s">
        <v>21</v>
      </c>
      <c r="C25" s="199" t="s">
        <v>66</v>
      </c>
      <c r="D25" s="129"/>
      <c r="E25" s="184">
        <v>1000000</v>
      </c>
      <c r="F25" s="191"/>
      <c r="G25" s="191"/>
      <c r="H25" s="168">
        <v>0.6</v>
      </c>
      <c r="I25" s="178">
        <f>H25*E25</f>
        <v>600000</v>
      </c>
      <c r="J25" s="28"/>
    </row>
    <row r="26" spans="1:10" ht="12.95" customHeight="1" x14ac:dyDescent="0.25">
      <c r="A26" s="197">
        <v>5</v>
      </c>
      <c r="B26" s="198" t="s">
        <v>22</v>
      </c>
      <c r="C26" s="195" t="s">
        <v>50</v>
      </c>
      <c r="D26" s="122"/>
      <c r="E26" s="183">
        <v>50000</v>
      </c>
      <c r="F26" s="191"/>
      <c r="G26" s="191"/>
      <c r="H26" s="168">
        <v>0</v>
      </c>
      <c r="I26" s="178">
        <f>E26*H26</f>
        <v>0</v>
      </c>
      <c r="J26" s="28"/>
    </row>
    <row r="27" spans="1:10" ht="4.1500000000000004" customHeight="1" x14ac:dyDescent="0.25">
      <c r="D27" s="120"/>
      <c r="E27" s="182"/>
      <c r="F27" s="26"/>
      <c r="G27" s="26"/>
      <c r="H27" s="167"/>
      <c r="I27" s="164"/>
      <c r="J27" s="28"/>
    </row>
    <row r="28" spans="1:10" s="7" customFormat="1" ht="12.95" customHeight="1" x14ac:dyDescent="0.2">
      <c r="A28" s="214">
        <v>6</v>
      </c>
      <c r="B28" s="214"/>
      <c r="C28" s="59" t="s">
        <v>3</v>
      </c>
      <c r="D28" s="119">
        <f>E28/$E$36</f>
        <v>1.4E-2</v>
      </c>
      <c r="E28" s="183">
        <v>500000</v>
      </c>
      <c r="F28" s="191"/>
      <c r="G28" s="191"/>
      <c r="H28" s="170">
        <v>1</v>
      </c>
      <c r="I28" s="178">
        <f>E28*H28</f>
        <v>500000</v>
      </c>
      <c r="J28" s="28"/>
    </row>
    <row r="29" spans="1:10" ht="4.1500000000000004" customHeight="1" x14ac:dyDescent="0.25">
      <c r="B29" s="10"/>
      <c r="D29" s="123"/>
      <c r="E29" s="185"/>
      <c r="F29" s="26"/>
      <c r="G29" s="26"/>
      <c r="H29" s="167"/>
      <c r="I29" s="164"/>
      <c r="J29" s="28"/>
    </row>
    <row r="30" spans="1:10" s="8" customFormat="1" ht="12.95" customHeight="1" x14ac:dyDescent="0.2">
      <c r="A30" s="214">
        <v>7</v>
      </c>
      <c r="B30" s="214"/>
      <c r="C30" s="59" t="s">
        <v>13</v>
      </c>
      <c r="D30" s="119">
        <f>E30/$E$36</f>
        <v>0.224</v>
      </c>
      <c r="E30" s="183">
        <v>7800000</v>
      </c>
      <c r="F30" s="191"/>
      <c r="G30" s="191"/>
      <c r="H30" s="168">
        <v>0</v>
      </c>
      <c r="I30" s="178">
        <f>E30*H30</f>
        <v>0</v>
      </c>
      <c r="J30" s="28"/>
    </row>
    <row r="31" spans="1:10" ht="4.1500000000000004" customHeight="1" x14ac:dyDescent="0.25">
      <c r="D31" s="123"/>
      <c r="E31" s="185"/>
      <c r="F31" s="26"/>
      <c r="G31" s="26"/>
      <c r="H31" s="167"/>
      <c r="I31" s="164"/>
      <c r="J31" s="28"/>
    </row>
    <row r="32" spans="1:10" s="8" customFormat="1" ht="12.95" customHeight="1" x14ac:dyDescent="0.2">
      <c r="A32" s="214">
        <v>8</v>
      </c>
      <c r="B32" s="214"/>
      <c r="C32" s="59" t="s">
        <v>10</v>
      </c>
      <c r="D32" s="119">
        <f>E32/$E$36</f>
        <v>6.0000000000000001E-3</v>
      </c>
      <c r="E32" s="183">
        <v>200000</v>
      </c>
      <c r="F32" s="191"/>
      <c r="G32" s="191"/>
      <c r="H32" s="170">
        <v>0</v>
      </c>
      <c r="I32" s="178">
        <f>E32*H32</f>
        <v>0</v>
      </c>
      <c r="J32" s="28"/>
    </row>
    <row r="33" spans="1:11" ht="4.1500000000000004" customHeight="1" x14ac:dyDescent="0.25">
      <c r="D33" s="123"/>
      <c r="E33" s="185"/>
      <c r="F33" s="26"/>
      <c r="G33" s="26"/>
      <c r="H33" s="169"/>
      <c r="I33" s="164"/>
      <c r="J33" s="208"/>
    </row>
    <row r="34" spans="1:11" s="8" customFormat="1" ht="12.95" customHeight="1" x14ac:dyDescent="0.2">
      <c r="A34" s="214">
        <v>9</v>
      </c>
      <c r="B34" s="214"/>
      <c r="C34" s="59" t="s">
        <v>11</v>
      </c>
      <c r="D34" s="119">
        <f>E34/$E$36</f>
        <v>5.7000000000000002E-2</v>
      </c>
      <c r="E34" s="183">
        <v>2000000</v>
      </c>
      <c r="F34" s="191"/>
      <c r="G34" s="191"/>
      <c r="H34" s="170">
        <v>0.4</v>
      </c>
      <c r="I34" s="178">
        <f>E34*H34</f>
        <v>800000</v>
      </c>
      <c r="J34" s="28"/>
    </row>
    <row r="35" spans="1:11" ht="9.9499999999999993" customHeight="1" x14ac:dyDescent="0.25">
      <c r="B35" s="10"/>
      <c r="D35" s="25"/>
      <c r="E35" s="165"/>
      <c r="F35" s="26"/>
      <c r="G35" s="26"/>
      <c r="H35" s="171"/>
      <c r="I35" s="171"/>
      <c r="J35" s="1"/>
    </row>
    <row r="36" spans="1:11" ht="12.95" customHeight="1" x14ac:dyDescent="0.25">
      <c r="A36" s="51" t="s">
        <v>14</v>
      </c>
      <c r="B36" s="48"/>
      <c r="C36" s="48"/>
      <c r="D36" s="54">
        <f>SUM(D7:D34)</f>
        <v>1</v>
      </c>
      <c r="E36" s="205">
        <f>SUBTOTAL(9,E7:E34)</f>
        <v>34820000</v>
      </c>
      <c r="F36" s="191"/>
      <c r="G36" s="191"/>
      <c r="H36" s="191"/>
      <c r="I36" s="205">
        <f>SUBTOTAL(9,I7:I34)</f>
        <v>25170000</v>
      </c>
      <c r="J36" s="15"/>
    </row>
    <row r="37" spans="1:11" ht="4.1500000000000004" customHeight="1" x14ac:dyDescent="0.25">
      <c r="B37" s="24"/>
      <c r="D37" s="25"/>
      <c r="E37" s="165"/>
      <c r="F37" s="26"/>
      <c r="G37" s="26"/>
      <c r="H37" s="174"/>
      <c r="I37" s="175"/>
      <c r="J37" s="1"/>
      <c r="K37" s="1"/>
    </row>
    <row r="38" spans="1:11" s="7" customFormat="1" ht="12.95" customHeight="1" x14ac:dyDescent="0.25">
      <c r="A38" s="140"/>
      <c r="B38" s="58" t="s">
        <v>74</v>
      </c>
      <c r="C38" s="59"/>
      <c r="D38" s="119"/>
      <c r="E38" s="179">
        <v>110000</v>
      </c>
      <c r="F38" s="191"/>
      <c r="G38" s="191"/>
      <c r="H38" s="170">
        <v>1</v>
      </c>
      <c r="I38" s="178">
        <f>E38*H38</f>
        <v>110000</v>
      </c>
    </row>
    <row r="39" spans="1:11" ht="9.9499999999999993" customHeight="1" x14ac:dyDescent="0.25">
      <c r="B39" s="24"/>
      <c r="D39" s="25"/>
      <c r="E39" s="124"/>
    </row>
    <row r="40" spans="1:11" s="161" customFormat="1" ht="12.95" customHeight="1" x14ac:dyDescent="0.25">
      <c r="A40" s="157" t="s">
        <v>34</v>
      </c>
      <c r="B40" s="158"/>
      <c r="C40" s="158"/>
      <c r="D40" s="158"/>
      <c r="E40" s="158"/>
      <c r="F40" s="158"/>
      <c r="G40" s="158"/>
      <c r="H40" s="159"/>
      <c r="I40" s="153">
        <f>I36+I38</f>
        <v>25280000</v>
      </c>
      <c r="J40" s="160"/>
    </row>
    <row r="41" spans="1:11" ht="15" customHeight="1" x14ac:dyDescent="0.25"/>
    <row r="42" spans="1:11" ht="12.75" customHeight="1" x14ac:dyDescent="0.25">
      <c r="A42" s="79" t="s">
        <v>70</v>
      </c>
      <c r="B42" s="79"/>
      <c r="C42" s="80"/>
      <c r="D42" s="80"/>
      <c r="E42" s="80"/>
      <c r="F42" s="80"/>
      <c r="G42" s="80"/>
      <c r="H42" s="79"/>
      <c r="I42" s="132"/>
      <c r="J42" s="82"/>
    </row>
    <row r="43" spans="1:11" ht="6.75" customHeight="1" x14ac:dyDescent="0.25">
      <c r="A43" s="81"/>
      <c r="B43" s="81"/>
      <c r="C43" s="81"/>
      <c r="D43" s="81"/>
      <c r="E43" s="81"/>
      <c r="F43" s="81"/>
      <c r="G43" s="81"/>
      <c r="I43" s="99"/>
    </row>
    <row r="44" spans="1:11" ht="12.75" customHeight="1" x14ac:dyDescent="0.25">
      <c r="A44" s="82" t="s">
        <v>55</v>
      </c>
      <c r="B44" s="81"/>
      <c r="C44" s="81"/>
      <c r="D44" s="81"/>
      <c r="E44" s="81"/>
      <c r="F44" s="81"/>
      <c r="G44" s="81"/>
      <c r="I44" s="99"/>
    </row>
    <row r="45" spans="1:11" ht="12.75" customHeight="1" x14ac:dyDescent="0.25">
      <c r="A45" s="11"/>
      <c r="B45" s="11"/>
      <c r="E45" s="83" t="s">
        <v>5</v>
      </c>
      <c r="F45" s="84" t="s">
        <v>4</v>
      </c>
      <c r="G45" s="84"/>
      <c r="H45" s="217" t="s">
        <v>75</v>
      </c>
      <c r="I45" s="217"/>
      <c r="J45" s="209"/>
    </row>
    <row r="46" spans="1:11" ht="12.75" customHeight="1" x14ac:dyDescent="0.25">
      <c r="B46" s="12" t="s">
        <v>44</v>
      </c>
      <c r="C46" s="29"/>
      <c r="D46" s="29"/>
      <c r="E46" s="155">
        <v>15</v>
      </c>
      <c r="F46" s="85" t="s">
        <v>35</v>
      </c>
      <c r="G46" s="84"/>
      <c r="H46" s="200"/>
      <c r="I46" s="201"/>
      <c r="J46" s="209"/>
    </row>
    <row r="47" spans="1:11" ht="12.75" customHeight="1" x14ac:dyDescent="0.25">
      <c r="B47" s="13" t="s">
        <v>45</v>
      </c>
      <c r="C47" s="30"/>
      <c r="D47" s="30"/>
      <c r="E47" s="78">
        <v>2</v>
      </c>
      <c r="F47" s="86" t="s">
        <v>6</v>
      </c>
      <c r="G47" s="84"/>
      <c r="H47" s="202"/>
      <c r="I47" s="203"/>
      <c r="J47" s="209"/>
    </row>
    <row r="48" spans="1:11" ht="12.75" customHeight="1" x14ac:dyDescent="0.25">
      <c r="B48" s="13" t="s">
        <v>46</v>
      </c>
      <c r="C48" s="30"/>
      <c r="D48" s="30"/>
      <c r="E48" s="156">
        <v>1</v>
      </c>
      <c r="F48" s="86" t="s">
        <v>6</v>
      </c>
      <c r="G48" s="84"/>
      <c r="H48" s="202"/>
      <c r="I48" s="203"/>
      <c r="J48" s="209"/>
    </row>
    <row r="49" spans="1:11" ht="12.75" customHeight="1" x14ac:dyDescent="0.25">
      <c r="B49" s="13" t="s">
        <v>47</v>
      </c>
      <c r="C49" s="30"/>
      <c r="D49" s="30"/>
      <c r="E49" s="78">
        <v>2</v>
      </c>
      <c r="F49" s="86" t="s">
        <v>6</v>
      </c>
      <c r="G49" s="84"/>
      <c r="H49" s="202"/>
      <c r="I49" s="203"/>
      <c r="J49" s="209"/>
    </row>
    <row r="50" spans="1:11" ht="4.5" customHeight="1" x14ac:dyDescent="0.25">
      <c r="A50" s="11"/>
      <c r="B50" s="11"/>
      <c r="C50" s="89"/>
      <c r="D50" s="89"/>
      <c r="E50" s="89"/>
      <c r="F50" s="89"/>
      <c r="G50" s="89"/>
      <c r="I50" s="133"/>
      <c r="J50" s="1"/>
    </row>
    <row r="51" spans="1:11" ht="12.75" customHeight="1" x14ac:dyDescent="0.25">
      <c r="B51" s="11" t="s">
        <v>43</v>
      </c>
      <c r="C51" s="88"/>
      <c r="D51" s="89"/>
      <c r="E51" s="90">
        <f>SUM(E46:E49)</f>
        <v>20</v>
      </c>
      <c r="F51" s="89"/>
      <c r="G51" s="89"/>
      <c r="I51" s="133"/>
      <c r="J51" s="1"/>
    </row>
    <row r="52" spans="1:11" ht="12.95" customHeight="1" x14ac:dyDescent="0.25">
      <c r="B52" s="11"/>
      <c r="C52" s="89"/>
      <c r="D52" s="89"/>
      <c r="E52" s="89"/>
      <c r="F52" s="89"/>
      <c r="G52" s="89"/>
      <c r="I52" s="133"/>
      <c r="J52" s="1"/>
    </row>
    <row r="53" spans="1:11" ht="12.95" customHeight="1" x14ac:dyDescent="0.25">
      <c r="A53" s="82" t="s">
        <v>17</v>
      </c>
      <c r="B53" s="82"/>
      <c r="C53" s="81"/>
      <c r="D53" s="81"/>
      <c r="E53" s="81"/>
      <c r="F53" s="81"/>
      <c r="G53" s="81"/>
      <c r="H53" s="130"/>
      <c r="I53" s="1"/>
    </row>
    <row r="54" spans="1:11" ht="4.5" customHeight="1" x14ac:dyDescent="0.25">
      <c r="A54" s="82"/>
      <c r="B54" s="82"/>
      <c r="C54" s="82"/>
      <c r="I54" s="1"/>
    </row>
    <row r="55" spans="1:11" ht="12.75" customHeight="1" x14ac:dyDescent="0.25">
      <c r="A55" s="91" t="s">
        <v>12</v>
      </c>
      <c r="B55" s="91"/>
      <c r="E55" s="102">
        <f>I40</f>
        <v>25280000</v>
      </c>
      <c r="I55" s="1"/>
    </row>
    <row r="56" spans="1:11" ht="4.1500000000000004" customHeight="1" x14ac:dyDescent="0.25">
      <c r="A56" s="11"/>
      <c r="B56" s="11"/>
      <c r="C56" s="11"/>
      <c r="D56" s="11"/>
      <c r="E56" s="88"/>
      <c r="I56"/>
    </row>
    <row r="57" spans="1:11" s="124" customFormat="1" ht="13.15" customHeight="1" x14ac:dyDescent="0.25">
      <c r="A57" s="11" t="s">
        <v>56</v>
      </c>
      <c r="B57" s="11"/>
      <c r="E57" s="76">
        <f>0.02*E51+0.92</f>
        <v>1.32</v>
      </c>
      <c r="F57" s="216" t="str">
        <f>IF(I40&lt;500000,"! gemäß BKG.9b: Ist die Bemessungsgrundlage niedriger als 500.00 €, sollte der Ermittlungsweg Abschätzen des Personalaufwandes gewählt werden","")</f>
        <v/>
      </c>
      <c r="G57" s="216"/>
      <c r="H57" s="216"/>
      <c r="I57" s="216"/>
      <c r="J57" s="131"/>
      <c r="K57" s="125"/>
    </row>
    <row r="58" spans="1:11" ht="4.1500000000000004" customHeight="1" x14ac:dyDescent="0.25">
      <c r="A58" s="11"/>
      <c r="B58" s="11"/>
      <c r="E58" s="21"/>
      <c r="F58" s="216"/>
      <c r="G58" s="216"/>
      <c r="H58" s="216"/>
      <c r="I58" s="216"/>
    </row>
    <row r="59" spans="1:11" s="124" customFormat="1" ht="18" customHeight="1" x14ac:dyDescent="0.25">
      <c r="A59" s="11" t="s">
        <v>77</v>
      </c>
      <c r="B59" s="11"/>
      <c r="E59" s="187">
        <f>ROUND(4.6*E55^(-0.15)*E57/100,6)</f>
        <v>4.7089999999999996E-3</v>
      </c>
      <c r="F59" s="216"/>
      <c r="G59" s="216"/>
      <c r="H59" s="216"/>
      <c r="I59" s="216"/>
      <c r="J59" s="131"/>
      <c r="K59" s="125"/>
    </row>
    <row r="60" spans="1:11" ht="12.75" customHeight="1" x14ac:dyDescent="0.2">
      <c r="A60" s="26" t="s">
        <v>67</v>
      </c>
      <c r="B60" s="11"/>
      <c r="C60" s="88"/>
      <c r="D60" s="89"/>
      <c r="E60" s="154">
        <v>0</v>
      </c>
      <c r="F60" s="216"/>
      <c r="G60" s="216"/>
      <c r="H60" s="216"/>
      <c r="I60" s="216"/>
      <c r="J60" s="1"/>
      <c r="K60" s="1"/>
    </row>
    <row r="61" spans="1:11" ht="4.1500000000000004" customHeight="1" x14ac:dyDescent="0.25">
      <c r="A61" s="11"/>
      <c r="B61" s="11"/>
      <c r="E61" s="92"/>
      <c r="F61" s="92"/>
      <c r="G61" s="92"/>
      <c r="I61"/>
    </row>
    <row r="62" spans="1:11" ht="15" customHeight="1" x14ac:dyDescent="0.3">
      <c r="A62" s="14" t="s">
        <v>68</v>
      </c>
      <c r="B62" s="12"/>
      <c r="C62" s="93"/>
      <c r="D62" s="93"/>
      <c r="E62" s="94"/>
      <c r="F62" s="135">
        <f>E55*E59*(1+E60)</f>
        <v>119044</v>
      </c>
      <c r="G62" s="150"/>
      <c r="I62" s="1"/>
    </row>
    <row r="63" spans="1:11" ht="4.1500000000000004" customHeight="1" x14ac:dyDescent="0.25">
      <c r="A63" s="16"/>
      <c r="B63" s="11"/>
      <c r="C63" s="81"/>
      <c r="D63" s="81"/>
      <c r="E63" s="95"/>
      <c r="F63" s="151"/>
      <c r="G63" s="95"/>
      <c r="I63" s="22"/>
    </row>
    <row r="64" spans="1:11" ht="12.95" customHeight="1" x14ac:dyDescent="0.25">
      <c r="A64" s="16"/>
      <c r="B64" s="11"/>
      <c r="C64" s="81"/>
      <c r="D64" s="137" t="s">
        <v>69</v>
      </c>
      <c r="E64" s="83" t="s">
        <v>5</v>
      </c>
      <c r="F64" s="95"/>
      <c r="G64" s="141"/>
      <c r="H64" s="87"/>
      <c r="I64" s="22"/>
    </row>
    <row r="65" spans="1:13" ht="12.75" customHeight="1" x14ac:dyDescent="0.25">
      <c r="A65" s="81" t="s">
        <v>51</v>
      </c>
      <c r="B65" s="81"/>
      <c r="D65" s="138">
        <v>0.02</v>
      </c>
      <c r="E65" s="111">
        <v>0.02</v>
      </c>
      <c r="F65" s="99">
        <f>$F$62*E65</f>
        <v>2381</v>
      </c>
      <c r="G65" s="143"/>
      <c r="H65" s="210"/>
      <c r="I65" s="99"/>
    </row>
    <row r="66" spans="1:13" ht="12.75" customHeight="1" x14ac:dyDescent="0.25">
      <c r="A66" s="81" t="s">
        <v>36</v>
      </c>
      <c r="B66" s="81"/>
      <c r="D66" s="138">
        <v>0.04</v>
      </c>
      <c r="E66" s="112">
        <v>0.04</v>
      </c>
      <c r="F66" s="99">
        <f t="shared" ref="F66:F74" si="1">$F$62*E66</f>
        <v>4762</v>
      </c>
      <c r="G66" s="144"/>
      <c r="H66" s="211"/>
      <c r="I66" s="99"/>
    </row>
    <row r="67" spans="1:13" ht="12.75" customHeight="1" x14ac:dyDescent="0.25">
      <c r="A67" s="81" t="s">
        <v>37</v>
      </c>
      <c r="B67" s="81"/>
      <c r="D67" s="138">
        <v>0.06</v>
      </c>
      <c r="E67" s="112">
        <v>0.06</v>
      </c>
      <c r="F67" s="99">
        <f t="shared" si="1"/>
        <v>7143</v>
      </c>
      <c r="G67" s="144"/>
      <c r="H67" s="211"/>
      <c r="I67" s="99"/>
    </row>
    <row r="68" spans="1:13" ht="12.75" customHeight="1" x14ac:dyDescent="0.25">
      <c r="A68" s="81" t="s">
        <v>38</v>
      </c>
      <c r="B68" s="81"/>
      <c r="D68" s="138">
        <v>0.04</v>
      </c>
      <c r="E68" s="112">
        <v>0.04</v>
      </c>
      <c r="F68" s="99">
        <f t="shared" si="1"/>
        <v>4762</v>
      </c>
      <c r="G68" s="144"/>
      <c r="H68" s="211"/>
      <c r="I68" s="99"/>
    </row>
    <row r="69" spans="1:13" ht="12.75" customHeight="1" x14ac:dyDescent="0.25">
      <c r="A69" s="81" t="s">
        <v>39</v>
      </c>
      <c r="B69" s="81"/>
      <c r="D69" s="138">
        <v>0.1</v>
      </c>
      <c r="E69" s="112">
        <v>0.1</v>
      </c>
      <c r="F69" s="99">
        <f t="shared" si="1"/>
        <v>11904</v>
      </c>
      <c r="G69" s="144"/>
      <c r="H69" s="211"/>
      <c r="I69" s="99"/>
    </row>
    <row r="70" spans="1:13" ht="12.75" customHeight="1" x14ac:dyDescent="0.25">
      <c r="A70" s="81" t="s">
        <v>40</v>
      </c>
      <c r="B70" s="81"/>
      <c r="D70" s="138">
        <v>0.03</v>
      </c>
      <c r="E70" s="112">
        <v>0.03</v>
      </c>
      <c r="F70" s="99">
        <f t="shared" si="1"/>
        <v>3571</v>
      </c>
      <c r="G70" s="143"/>
      <c r="H70" s="210"/>
      <c r="I70" s="99"/>
    </row>
    <row r="71" spans="1:13" ht="12.75" customHeight="1" x14ac:dyDescent="0.25">
      <c r="A71" s="81" t="s">
        <v>41</v>
      </c>
      <c r="B71" s="81"/>
      <c r="D71" s="138">
        <v>0.01</v>
      </c>
      <c r="E71" s="112">
        <v>0.01</v>
      </c>
      <c r="F71" s="99">
        <f t="shared" si="1"/>
        <v>1190</v>
      </c>
      <c r="G71" s="144"/>
      <c r="H71" s="211"/>
      <c r="I71" s="99"/>
    </row>
    <row r="72" spans="1:13" ht="12.75" customHeight="1" x14ac:dyDescent="0.25">
      <c r="A72" s="81" t="s">
        <v>52</v>
      </c>
      <c r="B72" s="81"/>
      <c r="D72" s="138">
        <v>0</v>
      </c>
      <c r="E72" s="112">
        <v>0</v>
      </c>
      <c r="F72" s="99">
        <f t="shared" si="1"/>
        <v>0</v>
      </c>
      <c r="G72" s="144"/>
      <c r="H72" s="211"/>
      <c r="I72" s="99"/>
    </row>
    <row r="73" spans="1:13" ht="12.75" customHeight="1" x14ac:dyDescent="0.25">
      <c r="A73" s="81" t="s">
        <v>58</v>
      </c>
      <c r="B73" s="81"/>
      <c r="D73" s="138">
        <v>0.7</v>
      </c>
      <c r="E73" s="112">
        <v>0.7</v>
      </c>
      <c r="F73" s="99">
        <f t="shared" si="1"/>
        <v>83331</v>
      </c>
      <c r="G73" s="144"/>
      <c r="H73" s="211"/>
      <c r="I73" s="99"/>
    </row>
    <row r="74" spans="1:13" ht="12.75" customHeight="1" x14ac:dyDescent="0.25">
      <c r="A74" s="93" t="s">
        <v>53</v>
      </c>
      <c r="B74" s="93"/>
      <c r="C74" s="29"/>
      <c r="D74" s="139">
        <v>0</v>
      </c>
      <c r="E74" s="113">
        <v>0</v>
      </c>
      <c r="F74" s="100">
        <f t="shared" si="1"/>
        <v>0</v>
      </c>
      <c r="G74" s="145"/>
      <c r="H74" s="212"/>
      <c r="I74" s="100"/>
    </row>
    <row r="75" spans="1:13" ht="13.5" customHeight="1" x14ac:dyDescent="0.25">
      <c r="A75" s="97" t="s">
        <v>42</v>
      </c>
      <c r="B75" s="81"/>
      <c r="D75" s="138">
        <f>SUM(D65:D74)</f>
        <v>1</v>
      </c>
      <c r="E75" s="114">
        <f>SUM(E65:E74)</f>
        <v>1</v>
      </c>
      <c r="F75" s="101">
        <f>SUM(F65:F74)</f>
        <v>119044</v>
      </c>
      <c r="G75" s="101"/>
      <c r="I75" s="134">
        <f>F75</f>
        <v>119044</v>
      </c>
    </row>
    <row r="76" spans="1:13" ht="12.75" customHeight="1" x14ac:dyDescent="0.2">
      <c r="A76" s="97"/>
      <c r="B76" s="11"/>
      <c r="D76" s="98"/>
      <c r="E76" s="98"/>
      <c r="F76" s="101"/>
      <c r="G76" s="5"/>
      <c r="I76" s="142"/>
      <c r="J76" s="1"/>
      <c r="K76" s="1"/>
    </row>
    <row r="77" spans="1:13" ht="12.75" customHeight="1" x14ac:dyDescent="0.25">
      <c r="A77" s="26" t="s">
        <v>64</v>
      </c>
      <c r="E77" s="206">
        <v>0</v>
      </c>
      <c r="F77" s="127">
        <v>0</v>
      </c>
      <c r="G77" s="213"/>
      <c r="I77" s="150">
        <f>E77*F77</f>
        <v>0</v>
      </c>
      <c r="L77"/>
      <c r="M77"/>
    </row>
    <row r="78" spans="1:13" ht="4.1500000000000004" customHeight="1" x14ac:dyDescent="0.25">
      <c r="E78" s="25"/>
      <c r="I78"/>
    </row>
    <row r="79" spans="1:13" s="16" customFormat="1" ht="12.75" x14ac:dyDescent="0.2">
      <c r="A79" s="70" t="s">
        <v>59</v>
      </c>
      <c r="B79" s="71"/>
      <c r="C79" s="72"/>
      <c r="D79" s="74"/>
      <c r="E79" s="115"/>
      <c r="F79" s="73"/>
      <c r="G79" s="73"/>
      <c r="H79" s="73"/>
      <c r="I79" s="75">
        <f>I75+I77</f>
        <v>119044</v>
      </c>
      <c r="K79" s="47"/>
    </row>
    <row r="80" spans="1:13" s="16" customFormat="1" ht="4.5" customHeight="1" x14ac:dyDescent="0.2">
      <c r="B80" s="17"/>
      <c r="C80" s="18"/>
      <c r="D80" s="37"/>
      <c r="E80" s="116"/>
      <c r="F80" s="38"/>
      <c r="G80" s="38"/>
      <c r="I80" s="67"/>
      <c r="K80" s="17"/>
    </row>
    <row r="81" spans="1:12" s="16" customFormat="1" ht="12.75" x14ac:dyDescent="0.2">
      <c r="A81" s="39" t="s">
        <v>15</v>
      </c>
      <c r="B81" s="17"/>
      <c r="C81" s="18"/>
      <c r="D81" s="37"/>
      <c r="E81" s="117">
        <v>0.04</v>
      </c>
      <c r="F81" s="38"/>
      <c r="G81" s="38"/>
      <c r="I81" s="67">
        <f>ROUND(I79*E81,2)</f>
        <v>4762</v>
      </c>
      <c r="K81" s="17"/>
      <c r="L81" s="67"/>
    </row>
    <row r="82" spans="1:12" s="16" customFormat="1" ht="3" customHeight="1" x14ac:dyDescent="0.2">
      <c r="A82" s="40"/>
      <c r="B82" s="41"/>
      <c r="C82" s="42"/>
      <c r="D82" s="46"/>
      <c r="E82" s="118"/>
      <c r="F82" s="50"/>
      <c r="G82" s="50"/>
      <c r="H82" s="40"/>
      <c r="I82" s="69"/>
      <c r="K82" s="17"/>
    </row>
    <row r="83" spans="1:12" s="16" customFormat="1" ht="3" customHeight="1" x14ac:dyDescent="0.2">
      <c r="B83" s="17"/>
      <c r="C83" s="18"/>
      <c r="D83" s="19"/>
      <c r="E83" s="116"/>
      <c r="F83" s="38"/>
      <c r="G83" s="38"/>
      <c r="I83" s="67"/>
      <c r="K83" s="17"/>
    </row>
    <row r="84" spans="1:12" s="16" customFormat="1" ht="12.75" x14ac:dyDescent="0.2">
      <c r="A84" s="43" t="s">
        <v>60</v>
      </c>
      <c r="B84" s="44"/>
      <c r="C84" s="45"/>
      <c r="D84" s="19"/>
      <c r="E84" s="116"/>
      <c r="F84" s="38"/>
      <c r="G84" s="38"/>
      <c r="I84" s="68">
        <f>I79+I81</f>
        <v>123806</v>
      </c>
      <c r="K84" s="44"/>
    </row>
    <row r="85" spans="1:12" s="16" customFormat="1" ht="12.75" x14ac:dyDescent="0.2">
      <c r="A85" s="16" t="s">
        <v>16</v>
      </c>
      <c r="B85" s="17"/>
      <c r="C85" s="18"/>
      <c r="D85" s="19"/>
      <c r="E85" s="20">
        <v>0.2</v>
      </c>
      <c r="F85" s="20"/>
      <c r="G85" s="20"/>
      <c r="I85" s="67">
        <f>ROUND(I84*E85,2)</f>
        <v>24761</v>
      </c>
      <c r="K85" s="17"/>
    </row>
    <row r="86" spans="1:12" s="16" customFormat="1" ht="3" customHeight="1" x14ac:dyDescent="0.2">
      <c r="B86" s="17"/>
      <c r="C86" s="18"/>
      <c r="D86" s="19"/>
      <c r="E86" s="38"/>
      <c r="F86" s="38"/>
      <c r="G86" s="38"/>
      <c r="I86" s="67"/>
      <c r="K86" s="17"/>
    </row>
    <row r="87" spans="1:12" s="16" customFormat="1" ht="12.75" x14ac:dyDescent="0.2">
      <c r="A87" s="104" t="s">
        <v>61</v>
      </c>
      <c r="B87" s="105"/>
      <c r="C87" s="106"/>
      <c r="D87" s="108"/>
      <c r="E87" s="109"/>
      <c r="F87" s="109"/>
      <c r="G87" s="109"/>
      <c r="H87" s="107"/>
      <c r="I87" s="110">
        <f>SUM(I84:I85)</f>
        <v>148567</v>
      </c>
      <c r="K87" s="44"/>
    </row>
    <row r="88" spans="1:12" ht="5.0999999999999996" customHeight="1" x14ac:dyDescent="0.25"/>
    <row r="89" spans="1:12" x14ac:dyDescent="0.25">
      <c r="A89" s="103" t="s">
        <v>63</v>
      </c>
      <c r="E89" s="136">
        <f>I84/E36</f>
        <v>3.5560000000000001E-3</v>
      </c>
    </row>
  </sheetData>
  <sheetProtection algorithmName="SHA-512" hashValue="G6zVE2rJhcLtJem8HltZYFyA8YkSW4Tf8gmLZNMyZ0xugXanjpwwfeN9qJiLSXTxZcbupDljEj+shZDaWasNNw==" saltValue="ofgl+CCt/qaHEZEvsV/MxQ==" spinCount="100000" sheet="1" objects="1" scenarios="1"/>
  <mergeCells count="12">
    <mergeCell ref="A28:B28"/>
    <mergeCell ref="A30:B30"/>
    <mergeCell ref="A32:B32"/>
    <mergeCell ref="A34:B34"/>
    <mergeCell ref="F57:I60"/>
    <mergeCell ref="H45:I45"/>
    <mergeCell ref="A23:B23"/>
    <mergeCell ref="H2:I2"/>
    <mergeCell ref="A7:B7"/>
    <mergeCell ref="A9:B9"/>
    <mergeCell ref="A11:B11"/>
    <mergeCell ref="A21:B21"/>
  </mergeCells>
  <pageMargins left="0.70866141732283472" right="0.70866141732283472" top="0.74803149606299213" bottom="0.74803149606299213" header="0.31496062992125984" footer="0.31496062992125984"/>
  <pageSetup paperSize="9" scale="72" fitToHeight="2" pageOrder="overThenDown" orientation="portrait" r:id="rId1"/>
  <headerFooter>
    <oddHeader>&amp;L&amp;"Arial,Fett"&amp;K01+039Angebot Planungs + Baukoordination 2.b&amp;"Arial,Standard"
nach VM.BKG.2023&amp;R&amp;"Arial,Standard"&amp;K01+039Version 1
Stand: 15.09.2023</oddHeader>
    <oddFooter>&amp;L&amp;"Arial,Fett"&amp;K01+045LM.VM.2023&amp;"Arial,Standard"  |  BauKG  |  Angebotsformular&amp;R&amp;"Arial,Standard"&amp;K01+045&amp;P/&amp;N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Scroll Bar 1">
              <controlPr defaultSize="0" autoPict="0">
                <anchor moveWithCells="1">
                  <from>
                    <xdr:col>7</xdr:col>
                    <xdr:colOff>19050</xdr:colOff>
                    <xdr:row>45</xdr:row>
                    <xdr:rowOff>28575</xdr:rowOff>
                  </from>
                  <to>
                    <xdr:col>8</xdr:col>
                    <xdr:colOff>1019175</xdr:colOff>
                    <xdr:row>45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Scroll Bar 2">
              <controlPr defaultSize="0" autoPict="0">
                <anchor moveWithCells="1">
                  <from>
                    <xdr:col>7</xdr:col>
                    <xdr:colOff>19050</xdr:colOff>
                    <xdr:row>46</xdr:row>
                    <xdr:rowOff>28575</xdr:rowOff>
                  </from>
                  <to>
                    <xdr:col>8</xdr:col>
                    <xdr:colOff>1028700</xdr:colOff>
                    <xdr:row>46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Scroll Bar 3">
              <controlPr defaultSize="0" autoPict="0">
                <anchor moveWithCells="1">
                  <from>
                    <xdr:col>7</xdr:col>
                    <xdr:colOff>28575</xdr:colOff>
                    <xdr:row>47</xdr:row>
                    <xdr:rowOff>28575</xdr:rowOff>
                  </from>
                  <to>
                    <xdr:col>8</xdr:col>
                    <xdr:colOff>1028700</xdr:colOff>
                    <xdr:row>47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Scroll Bar 4">
              <controlPr defaultSize="0" autoPict="0">
                <anchor moveWithCells="1">
                  <from>
                    <xdr:col>7</xdr:col>
                    <xdr:colOff>19050</xdr:colOff>
                    <xdr:row>48</xdr:row>
                    <xdr:rowOff>28575</xdr:rowOff>
                  </from>
                  <to>
                    <xdr:col>8</xdr:col>
                    <xdr:colOff>1028700</xdr:colOff>
                    <xdr:row>48</xdr:row>
                    <xdr:rowOff>133350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3"/>
  <dimension ref="A1:M96"/>
  <sheetViews>
    <sheetView showGridLines="0" topLeftCell="A55" zoomScaleNormal="100" zoomScaleSheetLayoutView="85" zoomScalePageLayoutView="85" workbookViewId="0">
      <selection activeCell="H2" sqref="H2:I2"/>
    </sheetView>
  </sheetViews>
  <sheetFormatPr baseColWidth="10" defaultColWidth="5.7109375" defaultRowHeight="15" x14ac:dyDescent="0.25"/>
  <cols>
    <col min="1" max="1" width="1.5703125" style="1" customWidth="1"/>
    <col min="2" max="2" width="3.28515625" style="4" customWidth="1"/>
    <col min="3" max="3" width="38.7109375" style="1" customWidth="1"/>
    <col min="4" max="4" width="7.28515625" style="1" customWidth="1"/>
    <col min="5" max="5" width="13.7109375" style="1" customWidth="1"/>
    <col min="6" max="6" width="12.7109375" style="1" customWidth="1"/>
    <col min="7" max="7" width="8.140625" style="1" customWidth="1"/>
    <col min="8" max="8" width="11.7109375" style="5" customWidth="1" collapsed="1"/>
    <col min="9" max="9" width="13.7109375" style="6" customWidth="1"/>
    <col min="10" max="10" width="2.7109375" style="6" customWidth="1"/>
    <col min="12" max="16384" width="5.7109375" style="1"/>
  </cols>
  <sheetData>
    <row r="1" spans="1:11" ht="5.0999999999999996" customHeight="1" x14ac:dyDescent="0.25"/>
    <row r="2" spans="1:11" s="31" customFormat="1" ht="35.1" customHeight="1" x14ac:dyDescent="0.25">
      <c r="A2" s="77" t="s">
        <v>62</v>
      </c>
      <c r="E2" s="32"/>
      <c r="F2" s="32"/>
      <c r="G2" s="32"/>
      <c r="H2" s="215" t="s">
        <v>73</v>
      </c>
      <c r="I2" s="215"/>
      <c r="J2" s="35"/>
      <c r="K2" s="33"/>
    </row>
    <row r="3" spans="1:11" s="7" customFormat="1" ht="6" customHeight="1" x14ac:dyDescent="0.25">
      <c r="A3" s="56"/>
      <c r="B3" s="56"/>
      <c r="C3" s="56"/>
      <c r="D3" s="56"/>
      <c r="E3" s="56"/>
      <c r="F3" s="56"/>
      <c r="G3" s="56"/>
      <c r="H3" s="56"/>
      <c r="I3" s="57"/>
      <c r="J3" s="2"/>
    </row>
    <row r="4" spans="1:11" s="7" customFormat="1" ht="6" customHeight="1" x14ac:dyDescent="0.25">
      <c r="I4" s="2"/>
      <c r="J4" s="2"/>
    </row>
    <row r="5" spans="1:11" s="7" customFormat="1" ht="12.95" customHeight="1" x14ac:dyDescent="0.25">
      <c r="D5" s="53" t="s">
        <v>54</v>
      </c>
      <c r="E5" s="23" t="s">
        <v>48</v>
      </c>
      <c r="F5" s="23"/>
      <c r="G5" s="23"/>
      <c r="H5" s="9" t="s">
        <v>18</v>
      </c>
      <c r="I5" s="66" t="s">
        <v>49</v>
      </c>
      <c r="J5" s="23"/>
    </row>
    <row r="6" spans="1:11" s="7" customFormat="1" ht="6" customHeight="1" x14ac:dyDescent="0.25">
      <c r="E6" s="52"/>
      <c r="I6" s="2"/>
      <c r="J6" s="2"/>
    </row>
    <row r="7" spans="1:11" s="8" customFormat="1" ht="12.95" customHeight="1" x14ac:dyDescent="0.2">
      <c r="A7" s="214">
        <v>1</v>
      </c>
      <c r="B7" s="214"/>
      <c r="C7" s="59" t="s">
        <v>0</v>
      </c>
      <c r="D7" s="119">
        <f>E7/$E$36</f>
        <v>2E-3</v>
      </c>
      <c r="E7" s="162">
        <v>70000</v>
      </c>
      <c r="F7" s="55"/>
      <c r="G7" s="55"/>
      <c r="H7" s="166">
        <v>0</v>
      </c>
      <c r="I7" s="176">
        <f>E7*H7</f>
        <v>0</v>
      </c>
      <c r="J7" s="28"/>
    </row>
    <row r="8" spans="1:11" ht="4.1500000000000004" customHeight="1" x14ac:dyDescent="0.25">
      <c r="B8" s="3"/>
      <c r="D8" s="120"/>
      <c r="E8" s="163"/>
      <c r="H8" s="167"/>
      <c r="I8" s="177"/>
      <c r="J8" s="36"/>
    </row>
    <row r="9" spans="1:11" s="8" customFormat="1" ht="12.95" customHeight="1" x14ac:dyDescent="0.2">
      <c r="A9" s="214">
        <v>2</v>
      </c>
      <c r="B9" s="214"/>
      <c r="C9" s="59" t="s">
        <v>1</v>
      </c>
      <c r="D9" s="119">
        <f>E9/$E$36</f>
        <v>0.25800000000000001</v>
      </c>
      <c r="E9" s="162">
        <v>9000000</v>
      </c>
      <c r="F9" s="55"/>
      <c r="G9" s="55"/>
      <c r="H9" s="168">
        <v>1</v>
      </c>
      <c r="I9" s="178">
        <f>E9*H9</f>
        <v>9000000</v>
      </c>
      <c r="J9" s="28"/>
    </row>
    <row r="10" spans="1:11" ht="4.1500000000000004" customHeight="1" x14ac:dyDescent="0.25">
      <c r="D10" s="120"/>
      <c r="E10" s="163"/>
      <c r="H10" s="167"/>
      <c r="I10" s="164"/>
      <c r="J10" s="28"/>
    </row>
    <row r="11" spans="1:11" s="7" customFormat="1" ht="12.95" customHeight="1" x14ac:dyDescent="0.2">
      <c r="A11" s="214">
        <v>3</v>
      </c>
      <c r="B11" s="214"/>
      <c r="C11" s="59" t="s">
        <v>7</v>
      </c>
      <c r="D11" s="119">
        <f>E11/$E$36</f>
        <v>0.20399999999999999</v>
      </c>
      <c r="E11" s="178">
        <f>SUBTOTAL(9,E12:E19)</f>
        <v>7100000</v>
      </c>
      <c r="F11" s="55"/>
      <c r="G11" s="55"/>
      <c r="H11" s="167"/>
      <c r="I11" s="164"/>
      <c r="J11" s="28"/>
    </row>
    <row r="12" spans="1:11" ht="12.95" customHeight="1" x14ac:dyDescent="0.25">
      <c r="A12" s="149">
        <v>3</v>
      </c>
      <c r="B12" s="60" t="s">
        <v>19</v>
      </c>
      <c r="C12" s="61" t="s">
        <v>20</v>
      </c>
      <c r="D12" s="121"/>
      <c r="E12" s="179">
        <v>900000</v>
      </c>
      <c r="F12" s="55"/>
      <c r="G12" s="55"/>
      <c r="H12" s="168">
        <v>1</v>
      </c>
      <c r="I12" s="178">
        <f t="shared" ref="I12:I19" si="0">E12*H12</f>
        <v>900000</v>
      </c>
      <c r="J12" s="28"/>
    </row>
    <row r="13" spans="1:11" ht="12.95" customHeight="1" x14ac:dyDescent="0.25">
      <c r="A13" s="148">
        <v>3</v>
      </c>
      <c r="B13" s="62" t="s">
        <v>21</v>
      </c>
      <c r="C13" s="63" t="s">
        <v>28</v>
      </c>
      <c r="D13" s="122"/>
      <c r="E13" s="180">
        <v>1000000</v>
      </c>
      <c r="F13" s="55"/>
      <c r="G13" s="55"/>
      <c r="H13" s="168">
        <v>1</v>
      </c>
      <c r="I13" s="178">
        <f t="shared" si="0"/>
        <v>1000000</v>
      </c>
      <c r="J13" s="28"/>
    </row>
    <row r="14" spans="1:11" ht="12.95" customHeight="1" x14ac:dyDescent="0.25">
      <c r="A14" s="148">
        <v>3</v>
      </c>
      <c r="B14" s="62" t="s">
        <v>22</v>
      </c>
      <c r="C14" s="63" t="s">
        <v>29</v>
      </c>
      <c r="D14" s="122"/>
      <c r="E14" s="179">
        <v>1000000</v>
      </c>
      <c r="F14" s="55"/>
      <c r="G14" s="55"/>
      <c r="H14" s="168">
        <v>1</v>
      </c>
      <c r="I14" s="178">
        <f t="shared" si="0"/>
        <v>1000000</v>
      </c>
      <c r="J14" s="28"/>
    </row>
    <row r="15" spans="1:11" ht="12.95" customHeight="1" x14ac:dyDescent="0.25">
      <c r="A15" s="148">
        <v>3</v>
      </c>
      <c r="B15" s="62" t="s">
        <v>23</v>
      </c>
      <c r="C15" s="63" t="s">
        <v>30</v>
      </c>
      <c r="D15" s="122"/>
      <c r="E15" s="180">
        <v>1500000</v>
      </c>
      <c r="F15" s="55"/>
      <c r="G15" s="55"/>
      <c r="H15" s="168">
        <v>1</v>
      </c>
      <c r="I15" s="178">
        <f t="shared" si="0"/>
        <v>1500000</v>
      </c>
      <c r="J15" s="28"/>
    </row>
    <row r="16" spans="1:11" ht="12.95" customHeight="1" x14ac:dyDescent="0.25">
      <c r="A16" s="148">
        <v>3</v>
      </c>
      <c r="B16" s="62" t="s">
        <v>24</v>
      </c>
      <c r="C16" s="63" t="s">
        <v>33</v>
      </c>
      <c r="D16" s="122"/>
      <c r="E16" s="179">
        <v>600000</v>
      </c>
      <c r="F16" s="55"/>
      <c r="G16" s="55"/>
      <c r="H16" s="168">
        <v>1</v>
      </c>
      <c r="I16" s="178">
        <f t="shared" si="0"/>
        <v>600000</v>
      </c>
      <c r="J16" s="28"/>
    </row>
    <row r="17" spans="1:10" ht="12.95" customHeight="1" x14ac:dyDescent="0.25">
      <c r="A17" s="148">
        <v>3</v>
      </c>
      <c r="B17" s="62" t="s">
        <v>25</v>
      </c>
      <c r="C17" s="63" t="s">
        <v>31</v>
      </c>
      <c r="D17" s="122"/>
      <c r="E17" s="179">
        <v>1500000</v>
      </c>
      <c r="F17" s="55"/>
      <c r="G17" s="55"/>
      <c r="H17" s="168">
        <v>1</v>
      </c>
      <c r="I17" s="178">
        <f t="shared" si="0"/>
        <v>1500000</v>
      </c>
      <c r="J17" s="28"/>
    </row>
    <row r="18" spans="1:10" ht="12.95" customHeight="1" x14ac:dyDescent="0.25">
      <c r="A18" s="148">
        <v>3</v>
      </c>
      <c r="B18" s="62" t="s">
        <v>26</v>
      </c>
      <c r="C18" s="63" t="s">
        <v>32</v>
      </c>
      <c r="D18" s="122"/>
      <c r="E18" s="180">
        <v>300000</v>
      </c>
      <c r="F18" s="55"/>
      <c r="G18" s="55"/>
      <c r="H18" s="168">
        <v>1</v>
      </c>
      <c r="I18" s="178">
        <f t="shared" si="0"/>
        <v>300000</v>
      </c>
      <c r="J18" s="28"/>
    </row>
    <row r="19" spans="1:10" ht="12.95" customHeight="1" x14ac:dyDescent="0.25">
      <c r="A19" s="148">
        <v>3</v>
      </c>
      <c r="B19" s="62" t="s">
        <v>27</v>
      </c>
      <c r="C19" s="63" t="s">
        <v>8</v>
      </c>
      <c r="D19" s="122"/>
      <c r="E19" s="181">
        <v>300000</v>
      </c>
      <c r="F19" s="55"/>
      <c r="G19" s="55"/>
      <c r="H19" s="168">
        <v>1</v>
      </c>
      <c r="I19" s="178">
        <f t="shared" si="0"/>
        <v>300000</v>
      </c>
      <c r="J19" s="28"/>
    </row>
    <row r="20" spans="1:10" ht="4.1500000000000004" customHeight="1" x14ac:dyDescent="0.25">
      <c r="D20" s="120"/>
      <c r="E20" s="182"/>
      <c r="H20" s="169"/>
      <c r="I20" s="164"/>
      <c r="J20" s="27"/>
    </row>
    <row r="21" spans="1:10" s="7" customFormat="1" ht="12.75" customHeight="1" x14ac:dyDescent="0.2">
      <c r="A21" s="214">
        <v>4</v>
      </c>
      <c r="B21" s="214"/>
      <c r="C21" s="59" t="s">
        <v>2</v>
      </c>
      <c r="D21" s="119">
        <f>E21/$E$36</f>
        <v>0.187</v>
      </c>
      <c r="E21" s="183">
        <v>6500000</v>
      </c>
      <c r="F21" s="55"/>
      <c r="G21" s="55"/>
      <c r="H21" s="168">
        <v>1</v>
      </c>
      <c r="I21" s="178">
        <f>E21*H21</f>
        <v>6500000</v>
      </c>
      <c r="J21" s="28"/>
    </row>
    <row r="22" spans="1:10" ht="4.1500000000000004" customHeight="1" x14ac:dyDescent="0.25">
      <c r="B22" s="3"/>
      <c r="D22" s="120"/>
      <c r="E22" s="182"/>
      <c r="H22" s="167"/>
      <c r="I22" s="164"/>
      <c r="J22" s="26"/>
    </row>
    <row r="23" spans="1:10" s="8" customFormat="1" ht="12.95" customHeight="1" x14ac:dyDescent="0.2">
      <c r="A23" s="214">
        <v>5</v>
      </c>
      <c r="B23" s="214"/>
      <c r="C23" s="59" t="s">
        <v>9</v>
      </c>
      <c r="D23" s="119">
        <f>E23/$E$36</f>
        <v>4.7E-2</v>
      </c>
      <c r="E23" s="178">
        <f>SUBTOTAL(9,E24:E26)</f>
        <v>1650000</v>
      </c>
      <c r="F23" s="55"/>
      <c r="G23" s="55"/>
      <c r="H23" s="167"/>
      <c r="I23" s="164"/>
      <c r="J23" s="28"/>
    </row>
    <row r="24" spans="1:10" ht="12.95" customHeight="1" x14ac:dyDescent="0.25">
      <c r="A24" s="148">
        <v>5</v>
      </c>
      <c r="B24" s="64" t="s">
        <v>19</v>
      </c>
      <c r="C24" s="61" t="s">
        <v>65</v>
      </c>
      <c r="D24" s="121"/>
      <c r="E24" s="180">
        <v>600000</v>
      </c>
      <c r="F24" s="55"/>
      <c r="G24" s="55"/>
      <c r="H24" s="168">
        <v>1</v>
      </c>
      <c r="I24" s="178">
        <f>H24*E24</f>
        <v>600000</v>
      </c>
      <c r="J24" s="28"/>
    </row>
    <row r="25" spans="1:10" ht="12.95" customHeight="1" x14ac:dyDescent="0.25">
      <c r="A25" s="148">
        <v>5</v>
      </c>
      <c r="B25" s="65" t="s">
        <v>21</v>
      </c>
      <c r="C25" s="128" t="s">
        <v>66</v>
      </c>
      <c r="D25" s="129"/>
      <c r="E25" s="184">
        <v>1000000</v>
      </c>
      <c r="F25" s="55"/>
      <c r="G25" s="55"/>
      <c r="H25" s="168">
        <v>0.6</v>
      </c>
      <c r="I25" s="178">
        <f>H25*E25</f>
        <v>600000</v>
      </c>
      <c r="J25" s="28"/>
    </row>
    <row r="26" spans="1:10" ht="12.95" customHeight="1" x14ac:dyDescent="0.25">
      <c r="A26" s="148">
        <v>5</v>
      </c>
      <c r="B26" s="65" t="s">
        <v>22</v>
      </c>
      <c r="C26" s="63" t="s">
        <v>50</v>
      </c>
      <c r="D26" s="122"/>
      <c r="E26" s="183">
        <v>50000</v>
      </c>
      <c r="F26" s="55"/>
      <c r="G26" s="55"/>
      <c r="H26" s="168">
        <v>0</v>
      </c>
      <c r="I26" s="178">
        <f>E26*H26</f>
        <v>0</v>
      </c>
      <c r="J26" s="28"/>
    </row>
    <row r="27" spans="1:10" ht="4.1500000000000004" customHeight="1" x14ac:dyDescent="0.25">
      <c r="D27" s="120"/>
      <c r="E27" s="182"/>
      <c r="H27" s="167"/>
      <c r="I27" s="164"/>
      <c r="J27" s="28"/>
    </row>
    <row r="28" spans="1:10" s="7" customFormat="1" ht="12.95" customHeight="1" x14ac:dyDescent="0.2">
      <c r="A28" s="214">
        <v>6</v>
      </c>
      <c r="B28" s="214"/>
      <c r="C28" s="59" t="s">
        <v>3</v>
      </c>
      <c r="D28" s="119">
        <f>E28/$E$36</f>
        <v>1.4E-2</v>
      </c>
      <c r="E28" s="183">
        <v>500000</v>
      </c>
      <c r="F28" s="55"/>
      <c r="G28" s="55"/>
      <c r="H28" s="170">
        <v>1</v>
      </c>
      <c r="I28" s="178">
        <f>E28*H28</f>
        <v>500000</v>
      </c>
      <c r="J28" s="28"/>
    </row>
    <row r="29" spans="1:10" ht="4.1500000000000004" customHeight="1" x14ac:dyDescent="0.25">
      <c r="B29" s="10"/>
      <c r="D29" s="123"/>
      <c r="E29" s="185"/>
      <c r="H29" s="167"/>
      <c r="I29" s="164"/>
      <c r="J29" s="28"/>
    </row>
    <row r="30" spans="1:10" s="8" customFormat="1" ht="12.95" customHeight="1" x14ac:dyDescent="0.2">
      <c r="A30" s="214">
        <v>7</v>
      </c>
      <c r="B30" s="214"/>
      <c r="C30" s="59" t="s">
        <v>13</v>
      </c>
      <c r="D30" s="119">
        <f>E30/$E$36</f>
        <v>0.224</v>
      </c>
      <c r="E30" s="183">
        <v>7800000</v>
      </c>
      <c r="F30" s="55"/>
      <c r="G30" s="55"/>
      <c r="H30" s="168">
        <v>0</v>
      </c>
      <c r="I30" s="178">
        <f>E30*H30</f>
        <v>0</v>
      </c>
      <c r="J30" s="28"/>
    </row>
    <row r="31" spans="1:10" ht="4.1500000000000004" customHeight="1" x14ac:dyDescent="0.25">
      <c r="D31" s="123"/>
      <c r="E31" s="185"/>
      <c r="H31" s="167"/>
      <c r="I31" s="164"/>
      <c r="J31" s="28"/>
    </row>
    <row r="32" spans="1:10" s="8" customFormat="1" ht="12.95" customHeight="1" x14ac:dyDescent="0.2">
      <c r="A32" s="214">
        <v>8</v>
      </c>
      <c r="B32" s="214"/>
      <c r="C32" s="59" t="s">
        <v>10</v>
      </c>
      <c r="D32" s="119">
        <f>E32/$E$36</f>
        <v>6.0000000000000001E-3</v>
      </c>
      <c r="E32" s="183">
        <v>200000</v>
      </c>
      <c r="F32" s="55"/>
      <c r="G32" s="55"/>
      <c r="H32" s="170">
        <v>0</v>
      </c>
      <c r="I32" s="178">
        <f>E32*H32</f>
        <v>0</v>
      </c>
      <c r="J32" s="28"/>
    </row>
    <row r="33" spans="1:11" ht="4.1500000000000004" customHeight="1" x14ac:dyDescent="0.25">
      <c r="D33" s="123"/>
      <c r="E33" s="185"/>
      <c r="H33" s="169"/>
      <c r="I33" s="164"/>
      <c r="J33" s="27"/>
    </row>
    <row r="34" spans="1:11" s="8" customFormat="1" ht="12.95" customHeight="1" x14ac:dyDescent="0.2">
      <c r="A34" s="214">
        <v>9</v>
      </c>
      <c r="B34" s="214"/>
      <c r="C34" s="59" t="s">
        <v>11</v>
      </c>
      <c r="D34" s="119">
        <f>E34/$E$36</f>
        <v>5.7000000000000002E-2</v>
      </c>
      <c r="E34" s="183">
        <v>2000000</v>
      </c>
      <c r="F34" s="55"/>
      <c r="G34" s="55"/>
      <c r="H34" s="170">
        <v>0.4</v>
      </c>
      <c r="I34" s="178">
        <f>E34*H34</f>
        <v>800000</v>
      </c>
      <c r="J34" s="28"/>
    </row>
    <row r="35" spans="1:11" ht="4.1500000000000004" customHeight="1" x14ac:dyDescent="0.25">
      <c r="B35" s="10"/>
      <c r="D35" s="25"/>
      <c r="E35" s="165"/>
      <c r="H35" s="171"/>
      <c r="I35" s="171"/>
      <c r="J35" s="1"/>
    </row>
    <row r="36" spans="1:11" ht="12.95" customHeight="1" x14ac:dyDescent="0.25">
      <c r="A36" s="51" t="s">
        <v>14</v>
      </c>
      <c r="B36" s="48"/>
      <c r="C36" s="48"/>
      <c r="D36" s="54">
        <f>SUM(D7:D34)</f>
        <v>1</v>
      </c>
      <c r="E36" s="173">
        <f>SUBTOTAL(9,E7:E34)</f>
        <v>34820000</v>
      </c>
      <c r="F36" s="49"/>
      <c r="G36" s="49"/>
      <c r="H36" s="172"/>
      <c r="I36" s="173">
        <f>SUBTOTAL(9,I7:I34)</f>
        <v>25100000</v>
      </c>
      <c r="J36" s="15"/>
    </row>
    <row r="37" spans="1:11" ht="4.1500000000000004" customHeight="1" x14ac:dyDescent="0.25">
      <c r="B37" s="24"/>
      <c r="D37" s="25"/>
      <c r="E37" s="165"/>
      <c r="H37" s="174"/>
      <c r="I37" s="175"/>
      <c r="J37" s="1"/>
      <c r="K37" s="1"/>
    </row>
    <row r="38" spans="1:11" s="7" customFormat="1" ht="12.95" customHeight="1" x14ac:dyDescent="0.25">
      <c r="A38" s="140"/>
      <c r="B38" s="58" t="s">
        <v>74</v>
      </c>
      <c r="C38" s="59"/>
      <c r="D38" s="119"/>
      <c r="E38" s="179">
        <v>110000</v>
      </c>
      <c r="F38" s="55"/>
      <c r="G38" s="55"/>
      <c r="H38" s="170">
        <v>1</v>
      </c>
      <c r="I38" s="186">
        <f>E38*H38</f>
        <v>110000</v>
      </c>
    </row>
    <row r="39" spans="1:11" ht="4.1500000000000004" customHeight="1" x14ac:dyDescent="0.25">
      <c r="B39" s="24"/>
      <c r="D39" s="25"/>
      <c r="E39" s="124"/>
    </row>
    <row r="40" spans="1:11" s="161" customFormat="1" ht="12.95" customHeight="1" x14ac:dyDescent="0.25">
      <c r="A40" s="157" t="s">
        <v>34</v>
      </c>
      <c r="B40" s="158"/>
      <c r="C40" s="158"/>
      <c r="D40" s="158"/>
      <c r="E40" s="158"/>
      <c r="F40" s="158"/>
      <c r="G40" s="158"/>
      <c r="H40" s="159"/>
      <c r="I40" s="153">
        <f>I36+I38</f>
        <v>25210000</v>
      </c>
      <c r="J40" s="160"/>
    </row>
    <row r="41" spans="1:11" ht="4.1500000000000004" customHeight="1" x14ac:dyDescent="0.25"/>
    <row r="42" spans="1:11" ht="12.75" customHeight="1" x14ac:dyDescent="0.25">
      <c r="A42" s="79" t="s">
        <v>70</v>
      </c>
      <c r="B42" s="79"/>
      <c r="C42" s="80"/>
      <c r="D42" s="80"/>
      <c r="E42" s="80"/>
      <c r="F42" s="80"/>
      <c r="G42" s="80"/>
      <c r="H42" s="79"/>
      <c r="I42" s="132"/>
      <c r="J42" s="82"/>
    </row>
    <row r="43" spans="1:11" ht="6.75" customHeight="1" x14ac:dyDescent="0.25">
      <c r="A43" s="81"/>
      <c r="B43" s="81"/>
      <c r="C43" s="81"/>
      <c r="D43" s="81"/>
      <c r="E43" s="81"/>
      <c r="F43" s="81"/>
      <c r="G43" s="81"/>
      <c r="I43" s="99"/>
    </row>
    <row r="44" spans="1:11" ht="12.75" customHeight="1" x14ac:dyDescent="0.25">
      <c r="A44" s="82" t="s">
        <v>55</v>
      </c>
      <c r="B44" s="81"/>
      <c r="C44" s="81"/>
      <c r="D44" s="81"/>
      <c r="E44" s="81"/>
      <c r="F44" s="81"/>
      <c r="G44" s="81"/>
      <c r="I44" s="99"/>
    </row>
    <row r="45" spans="1:11" ht="12.75" customHeight="1" x14ac:dyDescent="0.25">
      <c r="A45" s="11"/>
      <c r="B45" s="11"/>
      <c r="E45" s="83" t="s">
        <v>5</v>
      </c>
      <c r="F45" s="84" t="s">
        <v>4</v>
      </c>
      <c r="G45" s="84"/>
      <c r="I45" s="133"/>
      <c r="J45" s="34"/>
    </row>
    <row r="46" spans="1:11" ht="12.75" customHeight="1" x14ac:dyDescent="0.25">
      <c r="B46" s="12" t="s">
        <v>44</v>
      </c>
      <c r="C46" s="29"/>
      <c r="D46" s="29"/>
      <c r="E46" s="155">
        <v>15</v>
      </c>
      <c r="F46" s="85" t="s">
        <v>35</v>
      </c>
      <c r="G46" s="84"/>
      <c r="I46" s="133"/>
      <c r="J46" s="34"/>
    </row>
    <row r="47" spans="1:11" ht="12.75" customHeight="1" x14ac:dyDescent="0.25">
      <c r="B47" s="13" t="s">
        <v>45</v>
      </c>
      <c r="C47" s="30"/>
      <c r="D47" s="30"/>
      <c r="E47" s="78">
        <v>2</v>
      </c>
      <c r="F47" s="86" t="s">
        <v>6</v>
      </c>
      <c r="G47" s="84"/>
      <c r="I47" s="133"/>
      <c r="J47" s="34"/>
    </row>
    <row r="48" spans="1:11" ht="12.75" customHeight="1" x14ac:dyDescent="0.25">
      <c r="B48" s="13" t="s">
        <v>46</v>
      </c>
      <c r="C48" s="30"/>
      <c r="D48" s="30"/>
      <c r="E48" s="156">
        <v>1</v>
      </c>
      <c r="F48" s="86" t="s">
        <v>6</v>
      </c>
      <c r="G48" s="84"/>
      <c r="I48" s="133"/>
      <c r="J48" s="34"/>
    </row>
    <row r="49" spans="1:11" ht="12.75" customHeight="1" x14ac:dyDescent="0.25">
      <c r="B49" s="13" t="s">
        <v>47</v>
      </c>
      <c r="C49" s="30"/>
      <c r="D49" s="30"/>
      <c r="E49" s="78">
        <v>2</v>
      </c>
      <c r="F49" s="86" t="s">
        <v>6</v>
      </c>
      <c r="G49" s="84"/>
      <c r="I49" s="133"/>
      <c r="J49" s="34"/>
    </row>
    <row r="50" spans="1:11" ht="4.5" customHeight="1" x14ac:dyDescent="0.25">
      <c r="A50" s="11"/>
      <c r="B50" s="11"/>
      <c r="C50" s="89"/>
      <c r="D50" s="89"/>
      <c r="E50" s="89"/>
      <c r="F50" s="89"/>
      <c r="G50" s="89"/>
      <c r="I50" s="133"/>
      <c r="J50" s="1"/>
    </row>
    <row r="51" spans="1:11" ht="12.75" customHeight="1" x14ac:dyDescent="0.25">
      <c r="B51" s="11" t="s">
        <v>43</v>
      </c>
      <c r="C51" s="88"/>
      <c r="D51" s="89"/>
      <c r="E51" s="90">
        <f>SUM(E46:E49)</f>
        <v>20</v>
      </c>
      <c r="F51" s="89"/>
      <c r="G51" s="89"/>
      <c r="I51" s="133"/>
      <c r="J51" s="1"/>
    </row>
    <row r="52" spans="1:11" ht="12.95" customHeight="1" x14ac:dyDescent="0.25">
      <c r="B52" s="11"/>
      <c r="C52" s="89"/>
      <c r="D52" s="89"/>
      <c r="E52" s="89"/>
      <c r="F52" s="89"/>
      <c r="G52" s="89"/>
      <c r="I52" s="133"/>
      <c r="J52" s="1"/>
    </row>
    <row r="53" spans="1:11" ht="12.95" customHeight="1" x14ac:dyDescent="0.25">
      <c r="A53" s="82" t="s">
        <v>17</v>
      </c>
      <c r="B53" s="82"/>
      <c r="C53" s="81"/>
      <c r="D53" s="81"/>
      <c r="E53" s="81"/>
      <c r="F53" s="81"/>
      <c r="G53" s="81"/>
      <c r="H53" s="130"/>
      <c r="I53" s="1"/>
    </row>
    <row r="54" spans="1:11" ht="4.5" customHeight="1" x14ac:dyDescent="0.25">
      <c r="A54" s="82"/>
      <c r="B54" s="82"/>
      <c r="C54" s="82"/>
      <c r="I54" s="1"/>
    </row>
    <row r="55" spans="1:11" ht="12.75" customHeight="1" x14ac:dyDescent="0.25">
      <c r="A55" s="91" t="s">
        <v>12</v>
      </c>
      <c r="B55" s="91"/>
      <c r="E55" s="102">
        <f>I40</f>
        <v>25210000</v>
      </c>
      <c r="I55" s="1"/>
    </row>
    <row r="56" spans="1:11" ht="4.1500000000000004" customHeight="1" x14ac:dyDescent="0.25">
      <c r="A56" s="11"/>
      <c r="B56" s="11"/>
      <c r="C56" s="11"/>
      <c r="D56" s="11"/>
      <c r="E56" s="88"/>
      <c r="I56"/>
    </row>
    <row r="57" spans="1:11" s="124" customFormat="1" ht="13.15" customHeight="1" x14ac:dyDescent="0.25">
      <c r="A57" s="11" t="s">
        <v>56</v>
      </c>
      <c r="B57" s="11"/>
      <c r="E57" s="76">
        <f>0.02*E51+0.92</f>
        <v>1.32</v>
      </c>
      <c r="F57" s="216" t="str">
        <f>IF(I40&lt;500000,"! gemäß TW.9 (3): Ist die Bemessungsgrundlage niedriger als 500.000 €, sollte der Ermittlungsweg über Abschätzung des Büro- / Personalaufwandes gewählt werden","")</f>
        <v/>
      </c>
      <c r="G57" s="216"/>
      <c r="H57" s="216"/>
      <c r="I57" s="216"/>
      <c r="J57" s="131"/>
      <c r="K57" s="125"/>
    </row>
    <row r="58" spans="1:11" ht="4.1500000000000004" customHeight="1" x14ac:dyDescent="0.25">
      <c r="A58" s="11"/>
      <c r="B58" s="11"/>
      <c r="E58" s="21"/>
      <c r="F58" s="216"/>
      <c r="G58" s="216"/>
      <c r="H58" s="216"/>
      <c r="I58" s="216"/>
    </row>
    <row r="59" spans="1:11" s="124" customFormat="1" ht="13.15" customHeight="1" x14ac:dyDescent="0.3">
      <c r="A59" s="16" t="s">
        <v>57</v>
      </c>
      <c r="B59" s="11"/>
      <c r="E59" s="187">
        <f>ROUND(4.6*E55^(-0.15)*E57/100,6)</f>
        <v>4.7109999999999999E-3</v>
      </c>
      <c r="F59" s="216"/>
      <c r="G59" s="216"/>
      <c r="H59" s="216"/>
      <c r="I59" s="216"/>
      <c r="J59" s="131"/>
      <c r="K59" s="125"/>
    </row>
    <row r="60" spans="1:11" ht="12.75" customHeight="1" x14ac:dyDescent="0.2">
      <c r="A60" s="26" t="s">
        <v>67</v>
      </c>
      <c r="B60" s="11"/>
      <c r="C60" s="88"/>
      <c r="D60" s="89"/>
      <c r="E60" s="154">
        <v>0</v>
      </c>
      <c r="F60" s="216"/>
      <c r="G60" s="216"/>
      <c r="H60" s="216"/>
      <c r="I60" s="216"/>
      <c r="J60" s="1"/>
      <c r="K60" s="1"/>
    </row>
    <row r="61" spans="1:11" ht="4.1500000000000004" customHeight="1" x14ac:dyDescent="0.25">
      <c r="A61" s="11"/>
      <c r="B61" s="11"/>
      <c r="E61" s="92"/>
      <c r="F61" s="92"/>
      <c r="G61" s="92"/>
      <c r="I61"/>
    </row>
    <row r="62" spans="1:11" ht="15" customHeight="1" x14ac:dyDescent="0.3">
      <c r="A62" s="14" t="s">
        <v>68</v>
      </c>
      <c r="B62" s="12"/>
      <c r="C62" s="93"/>
      <c r="D62" s="93"/>
      <c r="E62" s="94"/>
      <c r="F62" s="135">
        <f>E55*E59*(1+E60)</f>
        <v>118764</v>
      </c>
      <c r="G62" s="150"/>
      <c r="I62" s="1"/>
    </row>
    <row r="63" spans="1:11" ht="4.1500000000000004" customHeight="1" x14ac:dyDescent="0.25">
      <c r="A63" s="16"/>
      <c r="B63" s="11"/>
      <c r="C63" s="81"/>
      <c r="D63" s="81"/>
      <c r="E63" s="95"/>
      <c r="F63" s="151"/>
      <c r="G63" s="95"/>
      <c r="I63" s="22"/>
    </row>
    <row r="64" spans="1:11" ht="12.95" customHeight="1" x14ac:dyDescent="0.25">
      <c r="A64" s="16"/>
      <c r="B64" s="11"/>
      <c r="C64" s="81"/>
      <c r="D64" s="137" t="s">
        <v>69</v>
      </c>
      <c r="E64" s="83" t="s">
        <v>5</v>
      </c>
      <c r="F64" s="95"/>
      <c r="G64" s="141"/>
      <c r="H64" s="83"/>
      <c r="I64" s="22"/>
    </row>
    <row r="65" spans="1:11" ht="12.75" customHeight="1" x14ac:dyDescent="0.25">
      <c r="A65" s="81" t="s">
        <v>51</v>
      </c>
      <c r="B65" s="81"/>
      <c r="D65" s="138">
        <v>0.02</v>
      </c>
      <c r="E65" s="111">
        <v>0.02</v>
      </c>
      <c r="F65" s="99">
        <f>$F$62*E65</f>
        <v>2375</v>
      </c>
      <c r="G65" s="143"/>
      <c r="H65" s="188"/>
      <c r="I65" s="99"/>
    </row>
    <row r="66" spans="1:11" ht="12.75" customHeight="1" x14ac:dyDescent="0.25">
      <c r="A66" s="81" t="s">
        <v>36</v>
      </c>
      <c r="B66" s="81"/>
      <c r="D66" s="138">
        <v>0.04</v>
      </c>
      <c r="E66" s="112">
        <v>0.04</v>
      </c>
      <c r="F66" s="99">
        <f t="shared" ref="F66:F74" si="1">$F$62*E66</f>
        <v>4751</v>
      </c>
      <c r="G66" s="144"/>
      <c r="H66" s="189"/>
      <c r="I66" s="99"/>
    </row>
    <row r="67" spans="1:11" ht="12.75" customHeight="1" x14ac:dyDescent="0.25">
      <c r="A67" s="81" t="s">
        <v>37</v>
      </c>
      <c r="B67" s="81"/>
      <c r="D67" s="138">
        <v>0.06</v>
      </c>
      <c r="E67" s="112">
        <v>0.06</v>
      </c>
      <c r="F67" s="99">
        <f t="shared" si="1"/>
        <v>7126</v>
      </c>
      <c r="G67" s="144"/>
      <c r="H67" s="189"/>
      <c r="I67" s="99"/>
    </row>
    <row r="68" spans="1:11" ht="12.75" customHeight="1" x14ac:dyDescent="0.25">
      <c r="A68" s="81" t="s">
        <v>38</v>
      </c>
      <c r="B68" s="81"/>
      <c r="D68" s="138">
        <v>0.04</v>
      </c>
      <c r="E68" s="112">
        <v>0.04</v>
      </c>
      <c r="F68" s="99">
        <f t="shared" si="1"/>
        <v>4751</v>
      </c>
      <c r="G68" s="144"/>
      <c r="H68" s="189"/>
      <c r="I68" s="99"/>
    </row>
    <row r="69" spans="1:11" ht="12.75" customHeight="1" x14ac:dyDescent="0.25">
      <c r="A69" s="81" t="s">
        <v>39</v>
      </c>
      <c r="B69" s="81"/>
      <c r="D69" s="138">
        <v>0.1</v>
      </c>
      <c r="E69" s="112">
        <v>0.1</v>
      </c>
      <c r="F69" s="99">
        <f t="shared" si="1"/>
        <v>11876</v>
      </c>
      <c r="G69" s="144"/>
      <c r="H69" s="189"/>
      <c r="I69" s="99"/>
    </row>
    <row r="70" spans="1:11" ht="12.75" customHeight="1" x14ac:dyDescent="0.25">
      <c r="A70" s="81" t="s">
        <v>40</v>
      </c>
      <c r="B70" s="81"/>
      <c r="D70" s="138">
        <v>0.03</v>
      </c>
      <c r="E70" s="112">
        <v>0.03</v>
      </c>
      <c r="F70" s="99">
        <f t="shared" si="1"/>
        <v>3563</v>
      </c>
      <c r="G70" s="143"/>
      <c r="H70" s="188"/>
      <c r="I70" s="99"/>
    </row>
    <row r="71" spans="1:11" ht="12.75" customHeight="1" x14ac:dyDescent="0.25">
      <c r="A71" s="81" t="s">
        <v>41</v>
      </c>
      <c r="B71" s="81"/>
      <c r="D71" s="138">
        <v>0.01</v>
      </c>
      <c r="E71" s="112">
        <v>0.01</v>
      </c>
      <c r="F71" s="99">
        <f t="shared" si="1"/>
        <v>1188</v>
      </c>
      <c r="G71" s="144"/>
      <c r="H71" s="189"/>
      <c r="I71" s="99"/>
    </row>
    <row r="72" spans="1:11" ht="12.75" customHeight="1" x14ac:dyDescent="0.25">
      <c r="A72" s="81" t="s">
        <v>52</v>
      </c>
      <c r="B72" s="81"/>
      <c r="D72" s="138">
        <v>0</v>
      </c>
      <c r="E72" s="112">
        <v>0</v>
      </c>
      <c r="F72" s="99">
        <f t="shared" si="1"/>
        <v>0</v>
      </c>
      <c r="G72" s="144"/>
      <c r="H72" s="189"/>
      <c r="I72" s="99"/>
    </row>
    <row r="73" spans="1:11" ht="12.75" customHeight="1" x14ac:dyDescent="0.25">
      <c r="A73" s="81" t="s">
        <v>58</v>
      </c>
      <c r="B73" s="81"/>
      <c r="D73" s="138">
        <v>0.7</v>
      </c>
      <c r="E73" s="112">
        <v>0.7</v>
      </c>
      <c r="F73" s="99">
        <f t="shared" si="1"/>
        <v>83135</v>
      </c>
      <c r="G73" s="144"/>
      <c r="H73" s="189"/>
      <c r="I73" s="99"/>
    </row>
    <row r="74" spans="1:11" ht="12.75" customHeight="1" x14ac:dyDescent="0.25">
      <c r="A74" s="93" t="s">
        <v>53</v>
      </c>
      <c r="B74" s="93"/>
      <c r="C74" s="29"/>
      <c r="D74" s="139">
        <v>0</v>
      </c>
      <c r="E74" s="113">
        <v>0</v>
      </c>
      <c r="F74" s="100">
        <f t="shared" si="1"/>
        <v>0</v>
      </c>
      <c r="G74" s="145"/>
      <c r="H74" s="190"/>
      <c r="I74" s="99"/>
    </row>
    <row r="75" spans="1:11" ht="13.5" customHeight="1" x14ac:dyDescent="0.25">
      <c r="A75" s="97" t="s">
        <v>42</v>
      </c>
      <c r="B75" s="81"/>
      <c r="D75" s="98"/>
      <c r="E75" s="114">
        <f>SUM(E65:E74)</f>
        <v>1</v>
      </c>
      <c r="F75" s="101">
        <f>SUM(F65:F74)</f>
        <v>118765</v>
      </c>
      <c r="G75" s="101"/>
      <c r="H75" s="114"/>
      <c r="I75" s="207"/>
    </row>
    <row r="76" spans="1:11" ht="3.75" customHeight="1" x14ac:dyDescent="0.2">
      <c r="A76" s="97"/>
      <c r="B76" s="11"/>
      <c r="D76" s="98"/>
      <c r="E76" s="98"/>
      <c r="F76" s="101"/>
      <c r="G76" s="5"/>
      <c r="I76" s="142"/>
      <c r="J76" s="1"/>
      <c r="K76" s="1"/>
    </row>
    <row r="77" spans="1:11" ht="13.5" customHeight="1" x14ac:dyDescent="0.25">
      <c r="A77" s="97"/>
      <c r="B77" s="81"/>
      <c r="D77" s="98"/>
      <c r="E77" s="98"/>
      <c r="F77" s="101"/>
      <c r="G77" s="101"/>
      <c r="I77" s="134">
        <f>F75</f>
        <v>118765</v>
      </c>
    </row>
    <row r="78" spans="1:11" ht="3.95" customHeight="1" x14ac:dyDescent="0.2">
      <c r="A78" s="93"/>
      <c r="B78" s="93"/>
      <c r="C78" s="93"/>
      <c r="D78" s="29"/>
      <c r="E78" s="29"/>
      <c r="F78" s="29"/>
      <c r="G78" s="29"/>
      <c r="H78" s="29"/>
      <c r="I78" s="29"/>
      <c r="J78" s="1"/>
      <c r="K78" s="1"/>
    </row>
    <row r="79" spans="1:11" ht="3.75" customHeight="1" x14ac:dyDescent="0.2">
      <c r="A79" s="97"/>
      <c r="B79" s="11"/>
      <c r="D79" s="98"/>
      <c r="E79" s="98"/>
      <c r="F79" s="101"/>
      <c r="G79" s="5"/>
      <c r="I79" s="142"/>
      <c r="J79" s="1"/>
      <c r="K79" s="1"/>
    </row>
    <row r="80" spans="1:11" ht="12.75" customHeight="1" x14ac:dyDescent="0.2">
      <c r="A80" s="11" t="s">
        <v>71</v>
      </c>
      <c r="B80" s="96"/>
      <c r="D80" s="143">
        <v>0.05</v>
      </c>
      <c r="E80" s="146">
        <v>0.05</v>
      </c>
      <c r="F80" s="99">
        <f>$F$62*E80</f>
        <v>5938</v>
      </c>
      <c r="G80" s="147"/>
      <c r="H80" s="99"/>
      <c r="I80" s="75">
        <f>F80</f>
        <v>5938</v>
      </c>
      <c r="J80" s="1"/>
      <c r="K80" s="1"/>
    </row>
    <row r="81" spans="1:13" ht="3.75" customHeight="1" x14ac:dyDescent="0.2">
      <c r="A81" s="97"/>
      <c r="B81" s="11"/>
      <c r="D81" s="98"/>
      <c r="E81" s="98"/>
      <c r="F81" s="101"/>
      <c r="G81" s="5"/>
      <c r="I81" s="142"/>
      <c r="J81" s="1"/>
      <c r="K81" s="1"/>
    </row>
    <row r="82" spans="1:13" s="16" customFormat="1" ht="12.75" x14ac:dyDescent="0.2">
      <c r="A82" s="70" t="s">
        <v>72</v>
      </c>
      <c r="B82" s="72"/>
      <c r="C82" s="72"/>
      <c r="D82" s="73"/>
      <c r="E82" s="115"/>
      <c r="F82" s="73"/>
      <c r="G82" s="73"/>
      <c r="H82" s="73"/>
      <c r="I82" s="75">
        <f>I77+I80</f>
        <v>124703</v>
      </c>
    </row>
    <row r="83" spans="1:13" ht="3.75" customHeight="1" x14ac:dyDescent="0.2">
      <c r="A83" s="97"/>
      <c r="B83" s="11"/>
      <c r="D83" s="98"/>
      <c r="E83" s="98"/>
      <c r="F83" s="101"/>
      <c r="G83" s="5"/>
      <c r="I83" s="142"/>
      <c r="J83" s="1"/>
      <c r="K83" s="1"/>
    </row>
    <row r="84" spans="1:13" ht="12.75" customHeight="1" x14ac:dyDescent="0.25">
      <c r="A84" s="26" t="s">
        <v>64</v>
      </c>
      <c r="E84" s="126">
        <v>45</v>
      </c>
      <c r="F84" s="127">
        <v>90</v>
      </c>
      <c r="G84" s="152"/>
      <c r="I84" s="134">
        <f>E84*F84</f>
        <v>4050</v>
      </c>
      <c r="L84"/>
      <c r="M84"/>
    </row>
    <row r="85" spans="1:13" ht="4.1500000000000004" customHeight="1" x14ac:dyDescent="0.25">
      <c r="E85" s="25"/>
      <c r="I85"/>
    </row>
    <row r="86" spans="1:13" s="16" customFormat="1" ht="12.75" x14ac:dyDescent="0.2">
      <c r="A86" s="70" t="s">
        <v>59</v>
      </c>
      <c r="B86" s="71"/>
      <c r="C86" s="72"/>
      <c r="D86" s="74"/>
      <c r="E86" s="115"/>
      <c r="F86" s="73"/>
      <c r="G86" s="73"/>
      <c r="H86" s="73"/>
      <c r="I86" s="75">
        <f>I77+I84</f>
        <v>122815</v>
      </c>
      <c r="K86" s="47"/>
    </row>
    <row r="87" spans="1:13" s="16" customFormat="1" ht="4.5" customHeight="1" x14ac:dyDescent="0.2">
      <c r="B87" s="17"/>
      <c r="C87" s="18"/>
      <c r="D87" s="37"/>
      <c r="E87" s="116"/>
      <c r="F87" s="38"/>
      <c r="G87" s="38"/>
      <c r="I87" s="67"/>
      <c r="K87" s="17"/>
    </row>
    <row r="88" spans="1:13" s="16" customFormat="1" ht="12.75" x14ac:dyDescent="0.2">
      <c r="A88" s="39" t="s">
        <v>15</v>
      </c>
      <c r="B88" s="17"/>
      <c r="C88" s="18"/>
      <c r="D88" s="37"/>
      <c r="E88" s="117">
        <v>0.04</v>
      </c>
      <c r="F88" s="38"/>
      <c r="G88" s="38"/>
      <c r="I88" s="68">
        <f>ROUND(I86*E88,2)</f>
        <v>4913</v>
      </c>
      <c r="K88" s="17"/>
    </row>
    <row r="89" spans="1:13" s="16" customFormat="1" ht="3" customHeight="1" x14ac:dyDescent="0.2">
      <c r="A89" s="40"/>
      <c r="B89" s="41"/>
      <c r="C89" s="42"/>
      <c r="D89" s="46"/>
      <c r="E89" s="118"/>
      <c r="F89" s="50"/>
      <c r="G89" s="50"/>
      <c r="H89" s="40"/>
      <c r="I89" s="69"/>
      <c r="K89" s="17"/>
    </row>
    <row r="90" spans="1:13" s="16" customFormat="1" ht="3" customHeight="1" x14ac:dyDescent="0.2">
      <c r="B90" s="17"/>
      <c r="C90" s="18"/>
      <c r="D90" s="19"/>
      <c r="E90" s="116"/>
      <c r="F90" s="38"/>
      <c r="G90" s="38"/>
      <c r="I90" s="67"/>
      <c r="K90" s="17"/>
    </row>
    <row r="91" spans="1:13" s="16" customFormat="1" ht="12.75" x14ac:dyDescent="0.2">
      <c r="A91" s="43" t="s">
        <v>60</v>
      </c>
      <c r="B91" s="44"/>
      <c r="C91" s="45"/>
      <c r="D91" s="19"/>
      <c r="E91" s="116"/>
      <c r="F91" s="38"/>
      <c r="G91" s="38"/>
      <c r="I91" s="68">
        <f>I86+I88</f>
        <v>127728</v>
      </c>
      <c r="K91" s="44"/>
    </row>
    <row r="92" spans="1:13" s="16" customFormat="1" ht="12.75" x14ac:dyDescent="0.2">
      <c r="A92" s="16" t="s">
        <v>16</v>
      </c>
      <c r="B92" s="17"/>
      <c r="C92" s="18"/>
      <c r="D92" s="19"/>
      <c r="E92" s="20">
        <v>0.2</v>
      </c>
      <c r="F92" s="20"/>
      <c r="G92" s="20"/>
      <c r="I92" s="68">
        <f>ROUND(I91*E92,2)</f>
        <v>25546</v>
      </c>
      <c r="K92" s="17"/>
    </row>
    <row r="93" spans="1:13" s="16" customFormat="1" ht="3" customHeight="1" x14ac:dyDescent="0.2">
      <c r="B93" s="17"/>
      <c r="C93" s="18"/>
      <c r="D93" s="19"/>
      <c r="E93" s="38"/>
      <c r="F93" s="38"/>
      <c r="G93" s="38"/>
      <c r="I93" s="67"/>
      <c r="K93" s="17"/>
    </row>
    <row r="94" spans="1:13" s="16" customFormat="1" ht="12.75" x14ac:dyDescent="0.2">
      <c r="A94" s="104" t="s">
        <v>61</v>
      </c>
      <c r="B94" s="105"/>
      <c r="C94" s="106"/>
      <c r="D94" s="108"/>
      <c r="E94" s="109"/>
      <c r="F94" s="109"/>
      <c r="G94" s="109"/>
      <c r="H94" s="107"/>
      <c r="I94" s="110">
        <f>SUM(I91:I92)</f>
        <v>153274</v>
      </c>
      <c r="K94" s="44"/>
    </row>
    <row r="95" spans="1:13" ht="5.0999999999999996" customHeight="1" x14ac:dyDescent="0.25"/>
    <row r="96" spans="1:13" x14ac:dyDescent="0.25">
      <c r="A96" s="103" t="s">
        <v>63</v>
      </c>
      <c r="E96" s="136">
        <f>I91/E36</f>
        <v>3.6679999999999998E-3</v>
      </c>
    </row>
  </sheetData>
  <mergeCells count="11">
    <mergeCell ref="F57:I60"/>
    <mergeCell ref="H2:I2"/>
    <mergeCell ref="A7:B7"/>
    <mergeCell ref="A9:B9"/>
    <mergeCell ref="A11:B11"/>
    <mergeCell ref="A32:B32"/>
    <mergeCell ref="A34:B34"/>
    <mergeCell ref="A21:B21"/>
    <mergeCell ref="A23:B23"/>
    <mergeCell ref="A28:B28"/>
    <mergeCell ref="A30:B30"/>
  </mergeCells>
  <pageMargins left="0.70866141732283472" right="0.70866141732283472" top="0.74803149606299213" bottom="0.74803149606299213" header="0.31496062992125984" footer="0.31496062992125984"/>
  <pageSetup paperSize="9" scale="74" fitToHeight="2" pageOrder="overThenDown" orientation="portrait" r:id="rId1"/>
  <headerFooter>
    <oddHeader>&amp;L&amp;"Arial,Fett"&amp;K01+044Angebot Planungskoordination 2.b, Baukoordination 2.c&amp;"Arial,Standard"
nach VM.BKG.2023&amp;R&amp;"Arial,Standard"&amp;K01+044Version 1
Stand: 20.07.2023</oddHeader>
    <oddFooter>&amp;L&amp;"Arial,Fett"&amp;K01+045LM.VM.2023&amp;"Arial,Standard"  |  BauKG  |  Angebotsformular&amp;R&amp;"Arial,Standard"&amp;K01+045&amp;P/&amp;N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4</vt:i4>
      </vt:variant>
    </vt:vector>
  </HeadingPairs>
  <TitlesOfParts>
    <vt:vector size="6" baseType="lpstr">
      <vt:lpstr>BauKG</vt:lpstr>
      <vt:lpstr>BauKG mit BIM</vt:lpstr>
      <vt:lpstr>BauKG!Druckbereich</vt:lpstr>
      <vt:lpstr>'BauKG mit BIM'!Druckbereich</vt:lpstr>
      <vt:lpstr>BauKG!Drucktitel</vt:lpstr>
      <vt:lpstr>'BauKG mit BIM'!Drucktitel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Kienbeck Kerstin</dc:creator>
  <cp:lastModifiedBy>Kienbeck Kerstin</cp:lastModifiedBy>
  <cp:lastPrinted>2023-11-16T08:03:12Z</cp:lastPrinted>
  <dcterms:created xsi:type="dcterms:W3CDTF">2009-05-04T08:45:42Z</dcterms:created>
  <dcterms:modified xsi:type="dcterms:W3CDTF">2023-11-16T17:17:20Z</dcterms:modified>
</cp:coreProperties>
</file>