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2ABD0F0C-EBCB-4B63-A683-2C2BCB4E7906}" xr6:coauthVersionLast="47" xr6:coauthVersionMax="47" xr10:uidLastSave="{00000000-0000-0000-0000-000000000000}"/>
  <bookViews>
    <workbookView xWindow="28680" yWindow="-120" windowWidth="29040" windowHeight="17640" xr2:uid="{4C08D866-C036-4058-B9F1-52EF364A292F}"/>
  </bookViews>
  <sheets>
    <sheet name="Verfahrensorganisation" sheetId="62" r:id="rId1"/>
  </sheets>
  <definedNames>
    <definedName name="_xlnm.Print_Area" localSheetId="0">Verfahrensorganisation!$A$1:$K$78</definedName>
    <definedName name="_xlnm.Print_Titles" localSheetId="0">Verfahrensorganisation!$A:$D,Verfahrensorganisation!$2:$2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62" l="1"/>
  <c r="G23" i="62"/>
  <c r="J65" i="62"/>
  <c r="G53" i="62"/>
  <c r="G51" i="62"/>
  <c r="G47" i="62"/>
  <c r="G27" i="62"/>
  <c r="J12" i="62"/>
  <c r="J9" i="62"/>
  <c r="G29" i="62" l="1"/>
  <c r="G31" i="62" s="1"/>
  <c r="H50" i="62" s="1"/>
  <c r="H27" i="62"/>
  <c r="H52" i="62" l="1"/>
  <c r="H51" i="62"/>
  <c r="H33" i="62"/>
  <c r="H47" i="62"/>
  <c r="H46" i="62"/>
  <c r="H44" i="62"/>
  <c r="H58" i="62"/>
  <c r="H39" i="62"/>
  <c r="H54" i="62"/>
  <c r="H40" i="62"/>
  <c r="H37" i="62"/>
  <c r="H61" i="62"/>
  <c r="H56" i="62"/>
  <c r="H43" i="62"/>
  <c r="H55" i="62"/>
  <c r="H42" i="62"/>
  <c r="H59" i="62"/>
  <c r="H48" i="62"/>
  <c r="H53" i="62"/>
  <c r="H63" i="62" l="1"/>
  <c r="J63" i="62" s="1"/>
  <c r="J67" i="62" s="1"/>
  <c r="J69" i="62" l="1"/>
  <c r="J72" i="62" s="1"/>
  <c r="G78" i="62" s="1"/>
  <c r="J73" i="62" l="1"/>
  <c r="J76" i="62" s="1"/>
</calcChain>
</file>

<file path=xl/sharedStrings.xml><?xml version="1.0" encoding="utf-8"?>
<sst xmlns="http://schemas.openxmlformats.org/spreadsheetml/2006/main" count="68" uniqueCount="60">
  <si>
    <t>mögl Punkte</t>
  </si>
  <si>
    <t>gewählt</t>
  </si>
  <si>
    <t>1 bis 5</t>
  </si>
  <si>
    <t>Bemessungsgrundlage:</t>
  </si>
  <si>
    <t>zzgl. Nebenkosten</t>
  </si>
  <si>
    <t>zzgl. MWSt.</t>
  </si>
  <si>
    <t>Vergütungsermittlung</t>
  </si>
  <si>
    <t>BEMESSUNGSGRUNDLAGE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</si>
  <si>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</si>
  <si>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</si>
  <si>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</si>
  <si>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</si>
  <si>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</si>
  <si>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Ermittlung Bemessungsgrundlage</t>
  </si>
  <si>
    <r>
      <t>Faktor aus Bewertungspunkten [f</t>
    </r>
    <r>
      <rPr>
        <vertAlign val="subscript"/>
        <sz val="10"/>
        <rFont val="Arial"/>
        <family val="2"/>
      </rPr>
      <t xml:space="preserve">bw </t>
    </r>
    <r>
      <rPr>
        <sz val="10"/>
        <rFont val="Arial"/>
        <family val="2"/>
      </rPr>
      <t>= 0,042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+ 0,824]</t>
    </r>
  </si>
  <si>
    <t xml:space="preserve">         Wettbewerbsstufe 2 (bis zu 10 TN/Bieter)</t>
  </si>
  <si>
    <r>
      <t>Prozentsatz der beauftragten Projektphasen (f</t>
    </r>
    <r>
      <rPr>
        <vertAlign val="subscript"/>
        <sz val="10"/>
        <rFont val="Arial"/>
        <family val="2"/>
      </rPr>
      <t>PH</t>
    </r>
    <r>
      <rPr>
        <sz val="10"/>
        <rFont val="Arial"/>
        <family val="2"/>
      </rPr>
      <t>)</t>
    </r>
  </si>
  <si>
    <t>1 bis 15</t>
  </si>
  <si>
    <t>Prozentanteil an Baukosten (netto, inkl. NK)</t>
  </si>
  <si>
    <t>Stundenpool (optionale Leistungen)</t>
  </si>
  <si>
    <r>
      <t>%-Satz für VB [h</t>
    </r>
    <r>
      <rPr>
        <vertAlign val="subscript"/>
        <sz val="10"/>
        <rFont val="Arial"/>
        <family val="2"/>
      </rPr>
      <t>VO</t>
    </r>
    <r>
      <rPr>
        <sz val="10"/>
        <rFont val="Arial"/>
        <family val="2"/>
      </rPr>
      <t xml:space="preserve"> =  8900,00 x (BMGL)</t>
    </r>
    <r>
      <rPr>
        <vertAlign val="superscript"/>
        <sz val="10"/>
        <rFont val="Arial"/>
        <family val="2"/>
      </rPr>
      <t>(-0,66)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</si>
  <si>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VVO = BMGL x h</t>
    </r>
    <r>
      <rPr>
        <vertAlign val="subscript"/>
        <sz val="10"/>
        <rFont val="Arial"/>
        <family val="2"/>
      </rPr>
      <t>VO</t>
    </r>
    <r>
      <rPr>
        <sz val="10"/>
        <rFont val="Arial"/>
        <family val="2"/>
      </rPr>
      <t xml:space="preserve"> x 100 % f</t>
    </r>
    <r>
      <rPr>
        <vertAlign val="subscript"/>
        <sz val="10"/>
        <rFont val="Arial"/>
        <family val="2"/>
      </rPr>
      <t>PH</t>
    </r>
  </si>
  <si>
    <t>Summe Verfahrensorganisation ohne Nebenkosten</t>
  </si>
  <si>
    <t xml:space="preserve">Summe Verfahrensorganisation brutto </t>
  </si>
  <si>
    <t>Summe Verfahrensorganisation netto inkl. NK</t>
  </si>
  <si>
    <t>LM.VM</t>
  </si>
  <si>
    <t>Auslobungsunterlagen</t>
  </si>
  <si>
    <t>Zuschlag öffentliches Interesse</t>
  </si>
  <si>
    <t>Zuschlag innovativen Vertragskonzepten</t>
  </si>
  <si>
    <t>5% bis 25%</t>
  </si>
  <si>
    <t>Abschlag Bestpreisermittlung</t>
  </si>
  <si>
    <t>`- 10% bis -20%</t>
  </si>
  <si>
    <t>Zuschlag e-Vergabeplattform</t>
  </si>
  <si>
    <t>Zuschlag Kostenvergleichsanalyse</t>
  </si>
  <si>
    <t>gering      durchschn.      hoch</t>
  </si>
  <si>
    <t>Bestandsobjekte</t>
  </si>
  <si>
    <t>Denkmalschutz</t>
  </si>
  <si>
    <t>Kosten in €</t>
  </si>
  <si>
    <t>Berechnungsweg über Referenzkosten</t>
  </si>
  <si>
    <t>Anzahl Bewerber</t>
  </si>
  <si>
    <t>Zuschlag je 10 weitere Bewerber</t>
  </si>
  <si>
    <t>Zuschlag je 10 weitere TN/Bieter WBW Stufe  1</t>
  </si>
  <si>
    <t>VO‘1 Verfahrensvorbereitung</t>
  </si>
  <si>
    <t>VO‘2 Verfahrensorganisation</t>
  </si>
  <si>
    <t xml:space="preserve">VO‘3 </t>
  </si>
  <si>
    <t>VO‘4 Auswahlverfahren (bis zu 10 Bewerber)</t>
  </si>
  <si>
    <t>VO‘6 Vertragsverhandlung</t>
  </si>
  <si>
    <t>VO‘7 Verfahrensnachbereitung</t>
  </si>
  <si>
    <r>
      <rPr>
        <b/>
        <sz val="8"/>
        <color rgb="FF000000"/>
        <rFont val="Arial"/>
        <family val="2"/>
      </rPr>
      <t>Verfahrensorganisation</t>
    </r>
    <r>
      <rPr>
        <sz val="8"/>
        <color indexed="8"/>
        <rFont val="Arial"/>
        <family val="2"/>
      </rPr>
      <t xml:space="preserve">
nach VM.VO.2023</t>
    </r>
  </si>
  <si>
    <t>VO‘5 Wettbewerbsstufe_1 (bis zu 10 TN/Bieter)</t>
  </si>
  <si>
    <t>Wettbewerbsstufe_2 (bis zu 10 TN/Bieter)</t>
  </si>
  <si>
    <t>Anzahl TN/Bieter</t>
  </si>
  <si>
    <t>Berechnungsweg über Referenzflächen (Referenzkostenäquivalenzfläche)</t>
  </si>
  <si>
    <t>BAUKOSTEN (Kostenbereich 1-7)</t>
  </si>
  <si>
    <t>*  oberirdische Bruttogrundfläche des Bebauungspotentials + Fläche des zu gestaltenenden Freiraums</t>
  </si>
  <si>
    <t>Referenzfläche*</t>
  </si>
  <si>
    <t>** Referenzfläche x 500</t>
  </si>
  <si>
    <t>Baureferenzkosten**</t>
  </si>
  <si>
    <t>0 bis 5</t>
  </si>
  <si>
    <t>0 bis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</si>
</sst>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00%"/>
    <numFmt numFmtId="165" formatCode="#,##0&quot; öS&quot;"/>
    <numFmt numFmtId="166" formatCode="#,##0&quot; €&quot;"/>
    <numFmt numFmtId="167" formatCode="#,##0.00000"/>
    <numFmt numFmtId="168" formatCode="_-* #,##0.0000_-;\-* #,##0.0000_-;_-* &quot;-&quot;??_-;_-@_-"/>
    <numFmt numFmtId="169" formatCode="0.0%"/>
    <numFmt numFmtId="170" formatCode="#,##0\ &quot;h&quot;"/>
    <numFmt numFmtId="171" formatCode="#,##0.00\ &quot;€/h&quot;"/>
    <numFmt numFmtId="172" formatCode="0.0000%"/>
    <numFmt numFmtId="173" formatCode="#,##0&quot; m²&quot;"/>
  </numFmts>
  <fonts count="6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sz val="10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b/>
      <sz val="10"/>
      <color theme="1"/>
      <name val="Arial"/>
      <family val="2"/>
    </font>
    <font>
      <sz val="9"/>
      <color theme="0" tint="-0.249977111117893"/>
      <name val="Arial"/>
      <family val="2"/>
    </font>
    <font>
      <sz val="9"/>
      <color theme="3"/>
      <name val="Arial"/>
      <family val="2"/>
    </font>
    <font>
      <sz val="7"/>
      <color theme="3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3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Verdana"/>
      <family val="2"/>
    </font>
    <font>
      <b/>
      <sz val="8"/>
      <color rgb="FF000000"/>
      <name val="Arial"/>
      <family val="2"/>
    </font>
    <font>
      <sz val="9"/>
      <color theme="0" tint="-0.34998626667073579"/>
      <name val="Arial"/>
      <family val="2"/>
    </font>
    <font>
      <sz val="8"/>
      <color theme="0" tint="-0.3499862666707357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hair">
        <color theme="1" tint="0.499984740745262"/>
      </top>
      <bottom style="thin">
        <color auto="1"/>
      </bottom>
      <diagonal/>
    </border>
    <border>
      <left/>
      <right/>
      <top style="thin">
        <color auto="1"/>
      </top>
      <bottom style="hair">
        <color theme="1" tint="0.499984740745262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6" applyNumberFormat="0" applyAlignment="0" applyProtection="0"/>
    <xf numFmtId="0" fontId="27" fillId="8" borderId="7" applyNumberFormat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9" borderId="7" applyNumberFormat="0" applyAlignment="0" applyProtection="0"/>
    <xf numFmtId="0" fontId="29" fillId="0" borderId="8" applyNumberFormat="0" applyFill="0" applyAlignment="0" applyProtection="0"/>
    <xf numFmtId="0" fontId="3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1" fillId="11" borderId="0" applyNumberFormat="0" applyBorder="0" applyAlignment="0" applyProtection="0"/>
    <xf numFmtId="0" fontId="13" fillId="0" borderId="0" applyFont="0" applyFill="0" applyBorder="0" applyAlignment="0" applyProtection="0"/>
    <xf numFmtId="0" fontId="32" fillId="12" borderId="0" applyNumberFormat="0" applyBorder="0" applyAlignment="0" applyProtection="0"/>
    <xf numFmtId="0" fontId="24" fillId="13" borderId="9" applyNumberFormat="0" applyFont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14" borderId="0" applyNumberFormat="0" applyBorder="0" applyAlignment="0" applyProtection="0"/>
    <xf numFmtId="0" fontId="24" fillId="0" borderId="0"/>
    <xf numFmtId="0" fontId="2" fillId="0" borderId="0"/>
    <xf numFmtId="0" fontId="4" fillId="0" borderId="0"/>
    <xf numFmtId="0" fontId="24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15" borderId="14" applyNumberFormat="0" applyAlignment="0" applyProtection="0"/>
  </cellStyleXfs>
  <cellXfs count="229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3" xfId="30" applyBorder="1" applyAlignment="1">
      <alignment vertical="center"/>
    </xf>
    <xf numFmtId="0" fontId="2" fillId="0" borderId="0" xfId="30"/>
    <xf numFmtId="0" fontId="2" fillId="0" borderId="0" xfId="30" applyAlignment="1">
      <alignment horizontal="right"/>
    </xf>
    <xf numFmtId="164" fontId="2" fillId="0" borderId="0" xfId="30" applyNumberFormat="1"/>
    <xf numFmtId="165" fontId="7" fillId="0" borderId="0" xfId="30" applyNumberFormat="1" applyFont="1"/>
    <xf numFmtId="10" fontId="2" fillId="0" borderId="0" xfId="30" applyNumberFormat="1" applyAlignment="1">
      <alignment horizontal="right"/>
    </xf>
    <xf numFmtId="167" fontId="2" fillId="0" borderId="0" xfId="30" applyNumberFormat="1" applyAlignment="1">
      <alignment vertical="center"/>
    </xf>
    <xf numFmtId="166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0" fontId="18" fillId="0" borderId="0" xfId="33" applyFont="1" applyAlignment="1">
      <alignment horizontal="left"/>
    </xf>
    <xf numFmtId="10" fontId="5" fillId="0" borderId="0" xfId="33" applyNumberFormat="1" applyFont="1"/>
    <xf numFmtId="0" fontId="9" fillId="0" borderId="0" xfId="33" applyFont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10" fontId="17" fillId="0" borderId="0" xfId="33" applyNumberFormat="1" applyFont="1" applyAlignment="1">
      <alignment horizontal="left" wrapText="1"/>
    </xf>
    <xf numFmtId="166" fontId="2" fillId="0" borderId="0" xfId="30" applyNumberFormat="1"/>
    <xf numFmtId="166" fontId="7" fillId="0" borderId="0" xfId="30" applyNumberFormat="1" applyFont="1"/>
    <xf numFmtId="9" fontId="2" fillId="0" borderId="0" xfId="30" applyNumberFormat="1" applyAlignment="1">
      <alignment horizontal="center"/>
    </xf>
    <xf numFmtId="164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4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4" fontId="1" fillId="0" borderId="0" xfId="30" applyNumberFormat="1" applyFont="1"/>
    <xf numFmtId="165" fontId="7" fillId="0" borderId="4" xfId="30" applyNumberFormat="1" applyFont="1" applyBorder="1"/>
    <xf numFmtId="9" fontId="2" fillId="0" borderId="4" xfId="30" applyNumberFormat="1" applyBorder="1" applyAlignment="1">
      <alignment horizontal="center"/>
    </xf>
    <xf numFmtId="165" fontId="7" fillId="0" borderId="5" xfId="30" applyNumberFormat="1" applyFont="1" applyBorder="1"/>
    <xf numFmtId="9" fontId="2" fillId="0" borderId="5" xfId="30" applyNumberFormat="1" applyBorder="1" applyAlignment="1">
      <alignment horizontal="center"/>
    </xf>
    <xf numFmtId="0" fontId="2" fillId="0" borderId="5" xfId="30" applyBorder="1"/>
    <xf numFmtId="10" fontId="15" fillId="0" borderId="0" xfId="33" applyNumberFormat="1" applyFont="1" applyAlignment="1">
      <alignment horizontal="right"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4" fontId="1" fillId="16" borderId="0" xfId="30" applyNumberFormat="1" applyFont="1" applyFill="1"/>
    <xf numFmtId="0" fontId="2" fillId="16" borderId="0" xfId="30" applyFill="1"/>
    <xf numFmtId="166" fontId="20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0" fontId="10" fillId="0" borderId="0" xfId="33" applyFont="1" applyAlignment="1">
      <alignment horizontal="left"/>
    </xf>
    <xf numFmtId="0" fontId="5" fillId="0" borderId="0" xfId="33" applyFont="1" applyAlignment="1">
      <alignment vertical="center"/>
    </xf>
    <xf numFmtId="0" fontId="16" fillId="0" borderId="0" xfId="33" applyFont="1" applyAlignment="1">
      <alignment vertical="center"/>
    </xf>
    <xf numFmtId="0" fontId="19" fillId="16" borderId="0" xfId="33" applyFont="1" applyFill="1" applyAlignment="1">
      <alignment vertical="center"/>
    </xf>
    <xf numFmtId="42" fontId="1" fillId="16" borderId="0" xfId="33" applyNumberFormat="1" applyFont="1" applyFill="1" applyAlignment="1">
      <alignment horizontal="right" vertical="center"/>
    </xf>
    <xf numFmtId="3" fontId="16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44" fillId="0" borderId="0" xfId="33" applyFont="1"/>
    <xf numFmtId="3" fontId="6" fillId="0" borderId="0" xfId="33" applyNumberFormat="1" applyFont="1" applyAlignment="1">
      <alignment vertical="top" wrapText="1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0" fontId="2" fillId="0" borderId="0" xfId="30" applyAlignment="1">
      <alignment horizontal="left" vertical="center"/>
    </xf>
    <xf numFmtId="164" fontId="1" fillId="0" borderId="0" xfId="31" applyNumberFormat="1" applyFont="1" applyAlignment="1">
      <alignment horizontal="right" vertical="center"/>
    </xf>
    <xf numFmtId="0" fontId="2" fillId="0" borderId="0" xfId="31" applyAlignment="1">
      <alignment horizontal="left" vertical="center"/>
    </xf>
    <xf numFmtId="0" fontId="45" fillId="0" borderId="0" xfId="31" applyFont="1" applyAlignment="1">
      <alignment vertical="center"/>
    </xf>
    <xf numFmtId="10" fontId="2" fillId="0" borderId="0" xfId="31" applyNumberFormat="1" applyAlignment="1">
      <alignment horizontal="right" vertical="center"/>
    </xf>
    <xf numFmtId="0" fontId="46" fillId="0" borderId="0" xfId="31" applyFont="1" applyAlignment="1">
      <alignment horizontal="right" vertical="center"/>
    </xf>
    <xf numFmtId="166" fontId="2" fillId="0" borderId="0" xfId="31" applyNumberFormat="1" applyAlignment="1">
      <alignment vertical="center"/>
    </xf>
    <xf numFmtId="0" fontId="47" fillId="0" borderId="0" xfId="0" applyFont="1" applyAlignment="1">
      <alignment vertical="top"/>
    </xf>
    <xf numFmtId="0" fontId="43" fillId="19" borderId="0" xfId="33" applyFont="1" applyFill="1" applyAlignment="1">
      <alignment horizontal="left" vertical="center"/>
    </xf>
    <xf numFmtId="0" fontId="48" fillId="19" borderId="0" xfId="33" applyFont="1" applyFill="1" applyAlignment="1">
      <alignment vertical="center"/>
    </xf>
    <xf numFmtId="3" fontId="49" fillId="19" borderId="0" xfId="33" applyNumberFormat="1" applyFont="1" applyFill="1" applyAlignment="1">
      <alignment horizontal="center" vertical="center"/>
    </xf>
    <xf numFmtId="0" fontId="43" fillId="19" borderId="0" xfId="30" applyFont="1" applyFill="1"/>
    <xf numFmtId="0" fontId="43" fillId="19" borderId="0" xfId="30" applyFont="1" applyFill="1" applyAlignment="1">
      <alignment horizontal="right"/>
    </xf>
    <xf numFmtId="164" fontId="43" fillId="19" borderId="0" xfId="30" applyNumberFormat="1" applyFont="1" applyFill="1"/>
    <xf numFmtId="0" fontId="41" fillId="19" borderId="0" xfId="30" applyFont="1" applyFill="1"/>
    <xf numFmtId="165" fontId="42" fillId="19" borderId="0" xfId="30" applyNumberFormat="1" applyFont="1" applyFill="1"/>
    <xf numFmtId="9" fontId="41" fillId="19" borderId="0" xfId="30" applyNumberFormat="1" applyFont="1" applyFill="1" applyAlignment="1">
      <alignment horizontal="center"/>
    </xf>
    <xf numFmtId="42" fontId="43" fillId="19" borderId="0" xfId="30" applyNumberFormat="1" applyFont="1" applyFill="1"/>
    <xf numFmtId="0" fontId="41" fillId="0" borderId="0" xfId="30" applyFont="1"/>
    <xf numFmtId="0" fontId="41" fillId="0" borderId="0" xfId="30" applyFont="1" applyAlignment="1">
      <alignment horizontal="right"/>
    </xf>
    <xf numFmtId="164" fontId="41" fillId="0" borderId="0" xfId="30" applyNumberFormat="1" applyFont="1"/>
    <xf numFmtId="165" fontId="42" fillId="0" borderId="0" xfId="30" applyNumberFormat="1" applyFont="1"/>
    <xf numFmtId="9" fontId="41" fillId="0" borderId="0" xfId="30" applyNumberFormat="1" applyFont="1" applyAlignment="1">
      <alignment horizontal="center"/>
    </xf>
    <xf numFmtId="42" fontId="41" fillId="0" borderId="0" xfId="30" applyNumberFormat="1" applyFont="1"/>
    <xf numFmtId="0" fontId="22" fillId="0" borderId="0" xfId="33" applyFont="1"/>
    <xf numFmtId="42" fontId="11" fillId="19" borderId="0" xfId="31" applyNumberFormat="1" applyFont="1" applyFill="1" applyAlignment="1">
      <alignment horizontal="right" vertical="center"/>
    </xf>
    <xf numFmtId="0" fontId="23" fillId="0" borderId="0" xfId="33" applyFont="1" applyAlignment="1">
      <alignment horizontal="left"/>
    </xf>
    <xf numFmtId="10" fontId="22" fillId="0" borderId="0" xfId="33" applyNumberFormat="1" applyFont="1" applyAlignment="1">
      <alignment horizontal="right"/>
    </xf>
    <xf numFmtId="3" fontId="22" fillId="0" borderId="0" xfId="33" applyNumberFormat="1" applyFont="1" applyAlignment="1">
      <alignment horizontal="right"/>
    </xf>
    <xf numFmtId="42" fontId="43" fillId="19" borderId="16" xfId="33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left" vertical="center"/>
    </xf>
    <xf numFmtId="9" fontId="47" fillId="0" borderId="0" xfId="0" applyNumberFormat="1" applyFont="1" applyAlignment="1">
      <alignment horizontal="left" vertic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10" fontId="2" fillId="18" borderId="0" xfId="31" applyNumberFormat="1" applyFill="1" applyAlignment="1">
      <alignment horizontal="right" vertical="center"/>
    </xf>
    <xf numFmtId="0" fontId="2" fillId="0" borderId="17" xfId="30" applyBorder="1" applyAlignment="1">
      <alignment vertical="center"/>
    </xf>
    <xf numFmtId="0" fontId="6" fillId="0" borderId="17" xfId="33" applyFont="1" applyBorder="1" applyAlignment="1">
      <alignment horizontal="left"/>
    </xf>
    <xf numFmtId="0" fontId="5" fillId="0" borderId="17" xfId="33" applyFont="1" applyBorder="1"/>
    <xf numFmtId="1" fontId="3" fillId="17" borderId="17" xfId="12" applyNumberFormat="1" applyFont="1" applyFill="1" applyBorder="1" applyAlignment="1" applyProtection="1">
      <alignment horizontal="center" vertical="center"/>
      <protection locked="0"/>
    </xf>
    <xf numFmtId="0" fontId="3" fillId="0" borderId="17" xfId="12" applyFont="1" applyBorder="1" applyAlignment="1" applyProtection="1">
      <alignment horizontal="center" vertical="center"/>
    </xf>
    <xf numFmtId="0" fontId="2" fillId="0" borderId="18" xfId="30" applyBorder="1" applyAlignment="1">
      <alignment vertical="center"/>
    </xf>
    <xf numFmtId="0" fontId="6" fillId="0" borderId="18" xfId="33" applyFont="1" applyBorder="1" applyAlignment="1">
      <alignment horizontal="left"/>
    </xf>
    <xf numFmtId="0" fontId="5" fillId="0" borderId="18" xfId="33" applyFont="1" applyBorder="1"/>
    <xf numFmtId="1" fontId="3" fillId="17" borderId="18" xfId="12" applyNumberFormat="1" applyFont="1" applyFill="1" applyBorder="1" applyAlignment="1" applyProtection="1">
      <alignment horizontal="center" vertical="center"/>
      <protection locked="0"/>
    </xf>
    <xf numFmtId="0" fontId="3" fillId="0" borderId="18" xfId="12" applyFont="1" applyBorder="1" applyAlignment="1" applyProtection="1">
      <alignment horizontal="center" vertical="center"/>
    </xf>
    <xf numFmtId="170" fontId="9" fillId="17" borderId="19" xfId="33" applyNumberFormat="1" applyFont="1" applyFill="1" applyBorder="1" applyProtection="1">
      <protection locked="0"/>
    </xf>
    <xf numFmtId="171" fontId="2" fillId="17" borderId="0" xfId="31" applyNumberFormat="1" applyFill="1" applyAlignment="1" applyProtection="1">
      <alignment horizontal="right" vertical="center"/>
      <protection locked="0"/>
    </xf>
    <xf numFmtId="10" fontId="44" fillId="0" borderId="0" xfId="33" applyNumberFormat="1" applyFont="1" applyAlignment="1">
      <alignment vertical="center"/>
    </xf>
    <xf numFmtId="10" fontId="5" fillId="0" borderId="0" xfId="33" applyNumberFormat="1" applyFont="1" applyAlignment="1">
      <alignment horizontal="right" vertical="center"/>
    </xf>
    <xf numFmtId="0" fontId="44" fillId="0" borderId="0" xfId="33" applyFont="1" applyAlignment="1">
      <alignment vertical="center"/>
    </xf>
    <xf numFmtId="42" fontId="1" fillId="17" borderId="0" xfId="33" applyNumberFormat="1" applyFont="1" applyFill="1" applyAlignment="1" applyProtection="1">
      <alignment horizontal="right" vertical="center"/>
      <protection locked="0"/>
    </xf>
    <xf numFmtId="172" fontId="1" fillId="16" borderId="0" xfId="22" applyNumberFormat="1" applyFont="1" applyFill="1" applyAlignment="1" applyProtection="1">
      <alignment horizontal="right" vertical="center"/>
    </xf>
    <xf numFmtId="3" fontId="5" fillId="0" borderId="0" xfId="33" applyNumberFormat="1" applyFont="1" applyAlignment="1">
      <alignment horizontal="right" vertical="center"/>
    </xf>
    <xf numFmtId="166" fontId="10" fillId="0" borderId="0" xfId="31" applyNumberFormat="1" applyFont="1" applyAlignment="1">
      <alignment vertical="center"/>
    </xf>
    <xf numFmtId="0" fontId="0" fillId="0" borderId="0" xfId="0" applyAlignment="1">
      <alignment vertical="center"/>
    </xf>
    <xf numFmtId="172" fontId="22" fillId="0" borderId="0" xfId="22" applyNumberFormat="1" applyFont="1" applyProtection="1"/>
    <xf numFmtId="1" fontId="5" fillId="0" borderId="2" xfId="12" applyNumberFormat="1" applyFont="1" applyBorder="1" applyAlignment="1" applyProtection="1">
      <alignment horizontal="center" vertical="center"/>
    </xf>
    <xf numFmtId="1" fontId="5" fillId="0" borderId="2" xfId="12" applyNumberFormat="1" applyFont="1" applyFill="1" applyBorder="1" applyAlignment="1" applyProtection="1">
      <alignment horizontal="center" vertical="center"/>
    </xf>
    <xf numFmtId="10" fontId="51" fillId="0" borderId="2" xfId="22" applyNumberFormat="1" applyFont="1" applyBorder="1" applyAlignment="1">
      <alignment horizontal="center" vertical="center"/>
    </xf>
    <xf numFmtId="0" fontId="52" fillId="0" borderId="0" xfId="33" applyFont="1" applyAlignment="1">
      <alignment wrapText="1"/>
    </xf>
    <xf numFmtId="169" fontId="1" fillId="16" borderId="0" xfId="33" applyNumberFormat="1" applyFont="1" applyFill="1" applyAlignment="1">
      <alignment vertical="center"/>
    </xf>
    <xf numFmtId="169" fontId="5" fillId="0" borderId="0" xfId="33" applyNumberFormat="1" applyFont="1"/>
    <xf numFmtId="4" fontId="2" fillId="0" borderId="0" xfId="30" applyNumberFormat="1" applyAlignment="1">
      <alignment vertical="center"/>
    </xf>
    <xf numFmtId="173" fontId="1" fillId="17" borderId="0" xfId="33" applyNumberFormat="1" applyFont="1" applyFill="1" applyAlignment="1" applyProtection="1">
      <alignment horizontal="right" vertical="center"/>
      <protection locked="0"/>
    </xf>
    <xf numFmtId="0" fontId="54" fillId="0" borderId="0" xfId="0" applyFont="1" applyAlignment="1">
      <alignment vertical="center"/>
    </xf>
    <xf numFmtId="0" fontId="55" fillId="0" borderId="0" xfId="33" applyFont="1"/>
    <xf numFmtId="0" fontId="55" fillId="0" borderId="0" xfId="33" applyFont="1" applyAlignment="1">
      <alignment horizontal="left"/>
    </xf>
    <xf numFmtId="0" fontId="56" fillId="0" borderId="0" xfId="33" applyFont="1"/>
    <xf numFmtId="0" fontId="56" fillId="0" borderId="0" xfId="33" applyFont="1" applyAlignment="1">
      <alignment horizontal="left"/>
    </xf>
    <xf numFmtId="0" fontId="57" fillId="0" borderId="0" xfId="33" applyFont="1" applyAlignment="1">
      <alignment vertical="center"/>
    </xf>
    <xf numFmtId="0" fontId="56" fillId="0" borderId="0" xfId="33" applyFont="1" applyAlignment="1">
      <alignment vertical="center"/>
    </xf>
    <xf numFmtId="0" fontId="56" fillId="0" borderId="0" xfId="33" applyFont="1" applyAlignment="1">
      <alignment vertical="top"/>
    </xf>
    <xf numFmtId="0" fontId="58" fillId="0" borderId="0" xfId="33" applyFont="1" applyAlignment="1">
      <alignment vertical="center"/>
    </xf>
    <xf numFmtId="0" fontId="39" fillId="0" borderId="0" xfId="0" applyFont="1"/>
    <xf numFmtId="0" fontId="54" fillId="0" borderId="0" xfId="30" applyFont="1"/>
    <xf numFmtId="0" fontId="59" fillId="0" borderId="0" xfId="33" applyFont="1"/>
    <xf numFmtId="0" fontId="60" fillId="0" borderId="0" xfId="0" applyFont="1"/>
    <xf numFmtId="0" fontId="17" fillId="0" borderId="0" xfId="33" applyFont="1" applyAlignment="1">
      <alignment horizontal="right" vertical="center"/>
    </xf>
    <xf numFmtId="10" fontId="5" fillId="17" borderId="0" xfId="33" applyNumberFormat="1" applyFont="1" applyFill="1" applyAlignment="1">
      <alignment horizontal="right"/>
    </xf>
    <xf numFmtId="166" fontId="10" fillId="17" borderId="0" xfId="31" applyNumberFormat="1" applyFont="1" applyFill="1" applyAlignment="1">
      <alignment vertical="center"/>
    </xf>
    <xf numFmtId="10" fontId="5" fillId="0" borderId="0" xfId="33" applyNumberFormat="1" applyFont="1" applyAlignment="1">
      <alignment horizontal="center"/>
    </xf>
    <xf numFmtId="9" fontId="2" fillId="17" borderId="18" xfId="31" applyNumberFormat="1" applyFill="1" applyBorder="1" applyAlignment="1" applyProtection="1">
      <alignment horizontal="right" vertical="center" indent="2"/>
      <protection locked="0"/>
    </xf>
    <xf numFmtId="1" fontId="2" fillId="17" borderId="17" xfId="31" applyNumberFormat="1" applyFill="1" applyBorder="1" applyAlignment="1" applyProtection="1">
      <alignment horizontal="center" vertical="center"/>
      <protection locked="0"/>
    </xf>
    <xf numFmtId="0" fontId="3" fillId="16" borderId="0" xfId="30" applyFont="1" applyFill="1" applyAlignment="1">
      <alignment vertical="center"/>
    </xf>
    <xf numFmtId="0" fontId="2" fillId="16" borderId="0" xfId="30" applyFill="1" applyAlignment="1">
      <alignment vertical="center"/>
    </xf>
    <xf numFmtId="0" fontId="5" fillId="16" borderId="0" xfId="33" applyFont="1" applyFill="1" applyAlignment="1">
      <alignment vertical="center"/>
    </xf>
    <xf numFmtId="0" fontId="3" fillId="16" borderId="0" xfId="30" applyFont="1" applyFill="1" applyAlignment="1">
      <alignment horizontal="right" vertical="center"/>
    </xf>
    <xf numFmtId="0" fontId="8" fillId="0" borderId="0" xfId="30" applyFont="1" applyAlignment="1">
      <alignment vertical="center"/>
    </xf>
    <xf numFmtId="0" fontId="3" fillId="0" borderId="0" xfId="30" quotePrefix="1" applyFont="1" applyAlignment="1">
      <alignment vertical="top"/>
    </xf>
    <xf numFmtId="0" fontId="8" fillId="0" borderId="0" xfId="30" applyFont="1" applyAlignment="1">
      <alignment horizontal="right" vertical="center"/>
    </xf>
    <xf numFmtId="0" fontId="2" fillId="0" borderId="17" xfId="31" applyBorder="1" applyAlignment="1">
      <alignment vertical="center"/>
    </xf>
    <xf numFmtId="10" fontId="2" fillId="0" borderId="17" xfId="31" applyNumberFormat="1" applyBorder="1" applyAlignment="1">
      <alignment horizontal="right" vertical="center"/>
    </xf>
    <xf numFmtId="9" fontId="3" fillId="0" borderId="17" xfId="22" applyFont="1" applyFill="1" applyBorder="1" applyAlignment="1" applyProtection="1">
      <alignment horizontal="right" vertical="center" indent="1"/>
    </xf>
    <xf numFmtId="166" fontId="2" fillId="0" borderId="17" xfId="31" applyNumberFormat="1" applyBorder="1" applyAlignment="1">
      <alignment vertical="center"/>
    </xf>
    <xf numFmtId="42" fontId="10" fillId="16" borderId="0" xfId="30" applyNumberFormat="1" applyFont="1" applyFill="1" applyAlignment="1">
      <alignment vertical="center"/>
    </xf>
    <xf numFmtId="0" fontId="2" fillId="0" borderId="18" xfId="31" applyBorder="1" applyAlignment="1">
      <alignment vertical="center"/>
    </xf>
    <xf numFmtId="10" fontId="2" fillId="0" borderId="18" xfId="31" applyNumberFormat="1" applyBorder="1" applyAlignment="1">
      <alignment horizontal="right" vertical="center"/>
    </xf>
    <xf numFmtId="166" fontId="2" fillId="0" borderId="18" xfId="31" applyNumberFormat="1" applyBorder="1" applyAlignment="1">
      <alignment vertical="center"/>
    </xf>
    <xf numFmtId="0" fontId="47" fillId="0" borderId="21" xfId="0" applyFont="1" applyBorder="1" applyAlignment="1">
      <alignment vertical="top"/>
    </xf>
    <xf numFmtId="0" fontId="2" fillId="0" borderId="21" xfId="31" applyBorder="1" applyAlignment="1">
      <alignment vertical="center"/>
    </xf>
    <xf numFmtId="0" fontId="47" fillId="0" borderId="17" xfId="0" applyFont="1" applyBorder="1" applyAlignment="1">
      <alignment vertical="top"/>
    </xf>
    <xf numFmtId="0" fontId="5" fillId="0" borderId="21" xfId="33" applyFont="1" applyBorder="1"/>
    <xf numFmtId="0" fontId="47" fillId="0" borderId="18" xfId="0" quotePrefix="1" applyFont="1" applyBorder="1" applyAlignment="1">
      <alignment horizontal="left" vertical="center"/>
    </xf>
    <xf numFmtId="0" fontId="2" fillId="0" borderId="23" xfId="31" applyBorder="1" applyAlignment="1">
      <alignment horizontal="left" vertical="center"/>
    </xf>
    <xf numFmtId="0" fontId="2" fillId="0" borderId="23" xfId="31" applyBorder="1" applyAlignment="1">
      <alignment vertical="center"/>
    </xf>
    <xf numFmtId="0" fontId="45" fillId="0" borderId="23" xfId="31" applyFont="1" applyBorder="1" applyAlignment="1">
      <alignment vertical="center"/>
    </xf>
    <xf numFmtId="0" fontId="5" fillId="0" borderId="23" xfId="33" applyFont="1" applyBorder="1"/>
    <xf numFmtId="10" fontId="2" fillId="0" borderId="23" xfId="31" applyNumberFormat="1" applyBorder="1" applyAlignment="1">
      <alignment horizontal="right" vertical="center"/>
    </xf>
    <xf numFmtId="9" fontId="46" fillId="0" borderId="23" xfId="31" applyNumberFormat="1" applyFont="1" applyBorder="1" applyAlignment="1">
      <alignment horizontal="right" vertical="center"/>
    </xf>
    <xf numFmtId="9" fontId="2" fillId="18" borderId="23" xfId="31" applyNumberFormat="1" applyFill="1" applyBorder="1" applyAlignment="1">
      <alignment horizontal="right" vertical="center" indent="2"/>
    </xf>
    <xf numFmtId="166" fontId="2" fillId="0" borderId="23" xfId="31" applyNumberFormat="1" applyBorder="1" applyAlignment="1">
      <alignment vertical="center"/>
    </xf>
    <xf numFmtId="9" fontId="2" fillId="0" borderId="15" xfId="31" applyNumberFormat="1" applyBorder="1" applyAlignment="1">
      <alignment horizontal="right" vertical="center" indent="2"/>
    </xf>
    <xf numFmtId="9" fontId="2" fillId="0" borderId="0" xfId="31" applyNumberFormat="1" applyAlignment="1">
      <alignment horizontal="right" vertical="center" indent="2"/>
    </xf>
    <xf numFmtId="9" fontId="2" fillId="16" borderId="18" xfId="22" applyFont="1" applyFill="1" applyBorder="1" applyAlignment="1" applyProtection="1">
      <alignment horizontal="right" indent="2"/>
    </xf>
    <xf numFmtId="1" fontId="3" fillId="0" borderId="21" xfId="12" applyNumberFormat="1" applyFont="1" applyFill="1" applyBorder="1" applyAlignment="1" applyProtection="1">
      <alignment horizontal="center" vertical="center"/>
      <protection locked="0"/>
    </xf>
    <xf numFmtId="1" fontId="5" fillId="0" borderId="3" xfId="12" applyNumberFormat="1" applyFont="1" applyBorder="1" applyAlignment="1" applyProtection="1">
      <alignment horizontal="center" vertical="center"/>
    </xf>
    <xf numFmtId="1" fontId="5" fillId="0" borderId="3" xfId="12" applyNumberFormat="1" applyFont="1" applyFill="1" applyBorder="1" applyAlignment="1" applyProtection="1">
      <alignment horizontal="center" vertical="center"/>
    </xf>
    <xf numFmtId="10" fontId="51" fillId="0" borderId="3" xfId="22" applyNumberFormat="1" applyFont="1" applyBorder="1" applyAlignment="1">
      <alignment horizontal="center" vertical="center"/>
    </xf>
    <xf numFmtId="1" fontId="3" fillId="17" borderId="20" xfId="12" applyNumberFormat="1" applyFont="1" applyFill="1" applyBorder="1" applyAlignment="1" applyProtection="1">
      <alignment horizontal="center" vertical="center"/>
      <protection locked="0"/>
    </xf>
    <xf numFmtId="1" fontId="3" fillId="17" borderId="22" xfId="12" applyNumberFormat="1" applyFont="1" applyFill="1" applyBorder="1" applyAlignment="1" applyProtection="1">
      <alignment horizontal="center" vertical="center"/>
      <protection locked="0"/>
    </xf>
    <xf numFmtId="10" fontId="62" fillId="0" borderId="0" xfId="22" applyNumberFormat="1" applyFont="1" applyBorder="1" applyAlignment="1" applyProtection="1">
      <alignment horizontal="right" vertical="center" indent="1"/>
    </xf>
    <xf numFmtId="9" fontId="62" fillId="0" borderId="18" xfId="22" applyFont="1" applyBorder="1" applyAlignment="1" applyProtection="1">
      <alignment horizontal="right" vertical="center" indent="1"/>
    </xf>
    <xf numFmtId="9" fontId="62" fillId="0" borderId="17" xfId="22" applyFont="1" applyBorder="1" applyAlignment="1" applyProtection="1">
      <alignment horizontal="right" vertical="center" indent="1"/>
    </xf>
    <xf numFmtId="9" fontId="2" fillId="17" borderId="17" xfId="31" applyNumberFormat="1" applyFill="1" applyBorder="1" applyAlignment="1" applyProtection="1">
      <alignment horizontal="right" vertical="center" indent="2"/>
      <protection locked="0"/>
    </xf>
    <xf numFmtId="0" fontId="2" fillId="0" borderId="4" xfId="31" applyBorder="1" applyAlignment="1">
      <alignment vertical="center"/>
    </xf>
    <xf numFmtId="0" fontId="47" fillId="0" borderId="24" xfId="0" quotePrefix="1" applyFont="1" applyBorder="1" applyAlignment="1">
      <alignment horizontal="left" vertical="center"/>
    </xf>
    <xf numFmtId="0" fontId="5" fillId="0" borderId="24" xfId="33" applyFont="1" applyBorder="1"/>
    <xf numFmtId="10" fontId="2" fillId="0" borderId="24" xfId="31" applyNumberFormat="1" applyBorder="1" applyAlignment="1">
      <alignment horizontal="right" vertical="center"/>
    </xf>
    <xf numFmtId="9" fontId="62" fillId="0" borderId="24" xfId="22" applyFont="1" applyBorder="1" applyAlignment="1" applyProtection="1">
      <alignment horizontal="right" vertical="center" indent="1"/>
    </xf>
    <xf numFmtId="9" fontId="2" fillId="16" borderId="24" xfId="22" applyFont="1" applyFill="1" applyBorder="1" applyAlignment="1" applyProtection="1">
      <alignment horizontal="right" indent="2"/>
    </xf>
    <xf numFmtId="166" fontId="2" fillId="0" borderId="24" xfId="31" applyNumberFormat="1" applyBorder="1" applyAlignment="1">
      <alignment vertical="center"/>
    </xf>
    <xf numFmtId="1" fontId="2" fillId="17" borderId="4" xfId="31" applyNumberFormat="1" applyFill="1" applyBorder="1" applyAlignment="1" applyProtection="1">
      <alignment horizontal="center" vertical="center"/>
      <protection locked="0"/>
    </xf>
    <xf numFmtId="0" fontId="5" fillId="0" borderId="0" xfId="33" applyFont="1" applyAlignment="1">
      <alignment horizontal="center"/>
    </xf>
    <xf numFmtId="9" fontId="62" fillId="0" borderId="0" xfId="22" applyFont="1" applyFill="1" applyBorder="1" applyAlignment="1" applyProtection="1">
      <alignment horizontal="right" vertical="center" indent="1"/>
    </xf>
    <xf numFmtId="0" fontId="47" fillId="0" borderId="25" xfId="0" applyFont="1" applyBorder="1" applyAlignment="1">
      <alignment vertical="top"/>
    </xf>
    <xf numFmtId="0" fontId="2" fillId="0" borderId="25" xfId="31" applyBorder="1" applyAlignment="1">
      <alignment vertical="center"/>
    </xf>
    <xf numFmtId="0" fontId="45" fillId="0" borderId="25" xfId="31" applyFont="1" applyBorder="1" applyAlignment="1">
      <alignment vertical="center"/>
    </xf>
    <xf numFmtId="0" fontId="5" fillId="0" borderId="25" xfId="33" applyFont="1" applyBorder="1"/>
    <xf numFmtId="10" fontId="2" fillId="0" borderId="25" xfId="31" applyNumberFormat="1" applyBorder="1" applyAlignment="1">
      <alignment horizontal="right" vertical="center"/>
    </xf>
    <xf numFmtId="9" fontId="62" fillId="0" borderId="25" xfId="22" applyFont="1" applyBorder="1" applyAlignment="1" applyProtection="1">
      <alignment horizontal="right" vertical="center" indent="1"/>
    </xf>
    <xf numFmtId="9" fontId="2" fillId="17" borderId="25" xfId="31" applyNumberFormat="1" applyFill="1" applyBorder="1" applyAlignment="1" applyProtection="1">
      <alignment horizontal="right" vertical="center" indent="2"/>
      <protection locked="0"/>
    </xf>
    <xf numFmtId="166" fontId="2" fillId="0" borderId="25" xfId="31" applyNumberFormat="1" applyBorder="1" applyAlignment="1">
      <alignment vertical="center"/>
    </xf>
    <xf numFmtId="10" fontId="5" fillId="0" borderId="5" xfId="33" applyNumberFormat="1" applyFont="1" applyBorder="1" applyAlignment="1">
      <alignment horizontal="right"/>
    </xf>
    <xf numFmtId="10" fontId="2" fillId="0" borderId="21" xfId="31" applyNumberFormat="1" applyBorder="1" applyAlignment="1">
      <alignment horizontal="right" vertical="center"/>
    </xf>
    <xf numFmtId="9" fontId="62" fillId="0" borderId="21" xfId="22" applyFont="1" applyFill="1" applyBorder="1" applyAlignment="1" applyProtection="1">
      <alignment horizontal="right" vertical="center" indent="1"/>
    </xf>
    <xf numFmtId="166" fontId="2" fillId="0" borderId="21" xfId="31" applyNumberFormat="1" applyBorder="1" applyAlignment="1">
      <alignment vertical="center"/>
    </xf>
    <xf numFmtId="0" fontId="47" fillId="0" borderId="5" xfId="0" applyFont="1" applyBorder="1" applyAlignment="1">
      <alignment vertical="top"/>
    </xf>
    <xf numFmtId="0" fontId="2" fillId="0" borderId="5" xfId="31" applyBorder="1" applyAlignment="1">
      <alignment vertical="center"/>
    </xf>
    <xf numFmtId="0" fontId="5" fillId="0" borderId="5" xfId="33" applyFont="1" applyBorder="1"/>
    <xf numFmtId="0" fontId="5" fillId="0" borderId="5" xfId="33" applyFont="1" applyBorder="1" applyAlignment="1">
      <alignment horizontal="center"/>
    </xf>
    <xf numFmtId="10" fontId="5" fillId="0" borderId="0" xfId="33" applyNumberFormat="1" applyFont="1" applyAlignment="1">
      <alignment horizontal="center" vertical="center"/>
    </xf>
    <xf numFmtId="10" fontId="63" fillId="0" borderId="0" xfId="33" applyNumberFormat="1" applyFont="1" applyAlignment="1">
      <alignment horizontal="center"/>
    </xf>
    <xf numFmtId="0" fontId="53" fillId="0" borderId="0" xfId="33" applyFont="1" applyAlignment="1">
      <alignment horizontal="left"/>
    </xf>
    <xf numFmtId="10" fontId="17" fillId="0" borderId="0" xfId="33" applyNumberFormat="1" applyFont="1" applyAlignment="1">
      <alignment horizontal="right" wrapText="1"/>
    </xf>
    <xf numFmtId="3" fontId="6" fillId="0" borderId="0" xfId="33" applyNumberFormat="1" applyFont="1" applyAlignment="1">
      <alignment vertical="top" wrapText="1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G$15" horiz="1" max="15" min="1" page="10" val="8"/>
</file>

<file path=xl/ctrlProps/ctrlProp2.xml><?xml version="1.0" encoding="utf-8"?>
<formControlPr xmlns="http://schemas.microsoft.com/office/spreadsheetml/2009/9/main" objectType="Scroll" dx="22" fmlaLink="$G$16" horiz="1" max="5" min="1" page="10" val="2"/>
</file>

<file path=xl/ctrlProps/ctrlProp3.xml><?xml version="1.0" encoding="utf-8"?>
<formControlPr xmlns="http://schemas.microsoft.com/office/spreadsheetml/2009/9/main" objectType="Scroll" dx="22" fmlaLink="$G$17" horiz="1" max="5" min="1" page="10"/>
</file>

<file path=xl/ctrlProps/ctrlProp4.xml><?xml version="1.0" encoding="utf-8"?>
<formControlPr xmlns="http://schemas.microsoft.com/office/spreadsheetml/2009/9/main" objectType="Scroll" dx="22" fmlaLink="$G$18" horiz="1" max="5" min="1" page="10"/>
</file>

<file path=xl/ctrlProps/ctrlProp5.xml><?xml version="1.0" encoding="utf-8"?>
<formControlPr xmlns="http://schemas.microsoft.com/office/spreadsheetml/2009/9/main" objectType="Scroll" dx="22" fmlaLink="$G$20" horiz="1" max="5" page="10" val="0"/>
</file>

<file path=xl/ctrlProps/ctrlProp6.xml><?xml version="1.0" encoding="utf-8"?>
<formControlPr xmlns="http://schemas.microsoft.com/office/spreadsheetml/2009/9/main" objectType="Scroll" dx="22" fmlaLink="$G$21" horiz="1" max="5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28575</xdr:rowOff>
        </xdr:from>
        <xdr:to>
          <xdr:col>9</xdr:col>
          <xdr:colOff>1038225</xdr:colOff>
          <xdr:row>14</xdr:row>
          <xdr:rowOff>133350</xdr:rowOff>
        </xdr:to>
        <xdr:sp macro="" textlink="">
          <xdr:nvSpPr>
            <xdr:cNvPr id="5123" name="Scroll Bar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28575</xdr:rowOff>
        </xdr:from>
        <xdr:to>
          <xdr:col>9</xdr:col>
          <xdr:colOff>1038225</xdr:colOff>
          <xdr:row>15</xdr:row>
          <xdr:rowOff>133350</xdr:rowOff>
        </xdr:to>
        <xdr:sp macro="" textlink="">
          <xdr:nvSpPr>
            <xdr:cNvPr id="5124" name="Scroll Bar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28575</xdr:rowOff>
        </xdr:from>
        <xdr:to>
          <xdr:col>9</xdr:col>
          <xdr:colOff>1038225</xdr:colOff>
          <xdr:row>16</xdr:row>
          <xdr:rowOff>133350</xdr:rowOff>
        </xdr:to>
        <xdr:sp macro="" textlink="">
          <xdr:nvSpPr>
            <xdr:cNvPr id="5125" name="Scroll Bar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28575</xdr:rowOff>
        </xdr:from>
        <xdr:to>
          <xdr:col>9</xdr:col>
          <xdr:colOff>1038225</xdr:colOff>
          <xdr:row>17</xdr:row>
          <xdr:rowOff>133350</xdr:rowOff>
        </xdr:to>
        <xdr:sp macro="" textlink="">
          <xdr:nvSpPr>
            <xdr:cNvPr id="5126" name="Scroll Bar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28575</xdr:rowOff>
        </xdr:from>
        <xdr:to>
          <xdr:col>9</xdr:col>
          <xdr:colOff>1038225</xdr:colOff>
          <xdr:row>19</xdr:row>
          <xdr:rowOff>133350</xdr:rowOff>
        </xdr:to>
        <xdr:sp macro="" textlink="">
          <xdr:nvSpPr>
            <xdr:cNvPr id="5131" name="Scroll Bar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28575</xdr:rowOff>
        </xdr:from>
        <xdr:to>
          <xdr:col>9</xdr:col>
          <xdr:colOff>1038225</xdr:colOff>
          <xdr:row>20</xdr:row>
          <xdr:rowOff>133350</xdr:rowOff>
        </xdr:to>
        <xdr:sp macro="" textlink="">
          <xdr:nvSpPr>
            <xdr:cNvPr id="5132" name="Scroll Bar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471599</xdr:colOff>
      <xdr:row>13</xdr:row>
      <xdr:rowOff>20052</xdr:rowOff>
    </xdr:from>
    <xdr:to>
      <xdr:col>9</xdr:col>
      <xdr:colOff>671764</xdr:colOff>
      <xdr:row>22</xdr:row>
      <xdr:rowOff>56097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062774" y="1953627"/>
          <a:ext cx="714515" cy="1302870"/>
          <a:chOff x="7041833" y="3356610"/>
          <a:chExt cx="357187" cy="723810"/>
        </a:xfrm>
      </xdr:grpSpPr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V="1">
            <a:off x="7041833" y="3356610"/>
            <a:ext cx="0" cy="723810"/>
          </a:xfrm>
          <a:prstGeom prst="line">
            <a:avLst/>
          </a:prstGeom>
          <a:ln w="317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flipV="1">
            <a:off x="7399020" y="3356610"/>
            <a:ext cx="0" cy="723810"/>
          </a:xfrm>
          <a:prstGeom prst="line">
            <a:avLst/>
          </a:prstGeom>
          <a:ln w="317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3D62-3211-480F-ADCD-112FF9157FEE}">
  <dimension ref="A1:P89"/>
  <sheetViews>
    <sheetView showGridLines="0" tabSelected="1" zoomScaleNormal="100" workbookViewId="0">
      <selection activeCell="J5" sqref="J5"/>
    </sheetView>
  </sheetViews>
  <sheetFormatPr baseColWidth="10" defaultColWidth="11.5703125" defaultRowHeight="12" x14ac:dyDescent="0.2"/>
  <cols>
    <col min="1" max="1" width="2.140625" style="1" customWidth="1"/>
    <col min="2" max="2" width="2.28515625" style="4" customWidth="1"/>
    <col min="3" max="3" width="3.7109375" style="4" customWidth="1"/>
    <col min="4" max="4" width="36.28515625" style="1" customWidth="1"/>
    <col min="5" max="5" width="6.140625" style="1" customWidth="1"/>
    <col min="6" max="6" width="7.7109375" style="1" customWidth="1"/>
    <col min="7" max="7" width="12.85546875" style="1" customWidth="1"/>
    <col min="8" max="8" width="12.7109375" style="1" customWidth="1"/>
    <col min="9" max="9" width="7.7109375" style="5" customWidth="1" collapsed="1"/>
    <col min="10" max="10" width="15.7109375" style="6" customWidth="1"/>
    <col min="11" max="11" width="0.42578125" style="6" customWidth="1"/>
    <col min="12" max="12" width="11.5703125" style="141"/>
    <col min="13" max="16384" width="11.5703125" style="1"/>
  </cols>
  <sheetData>
    <row r="1" spans="1:12" s="23" customFormat="1" ht="32.1" customHeight="1" x14ac:dyDescent="0.2">
      <c r="A1" s="55" t="s">
        <v>13</v>
      </c>
      <c r="C1" s="4"/>
      <c r="G1" s="24"/>
      <c r="H1" s="24"/>
      <c r="I1" s="227" t="s">
        <v>48</v>
      </c>
      <c r="J1" s="227"/>
      <c r="K1" s="26"/>
      <c r="L1" s="142"/>
    </row>
    <row r="2" spans="1:12" s="7" customFormat="1" ht="6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4"/>
      <c r="K2" s="2"/>
      <c r="L2" s="143"/>
    </row>
    <row r="3" spans="1:12" s="7" customFormat="1" ht="3.6" customHeight="1" x14ac:dyDescent="0.25">
      <c r="J3" s="2"/>
      <c r="K3" s="2"/>
      <c r="L3" s="143"/>
    </row>
    <row r="4" spans="1:12" s="7" customFormat="1" ht="12.95" customHeight="1" x14ac:dyDescent="0.25">
      <c r="B4" s="65" t="s">
        <v>38</v>
      </c>
      <c r="H4" s="42"/>
      <c r="J4" s="19" t="s">
        <v>37</v>
      </c>
      <c r="K4" s="19"/>
      <c r="L4" s="143"/>
    </row>
    <row r="5" spans="1:12" s="56" customFormat="1" ht="12.95" customHeight="1" x14ac:dyDescent="0.25">
      <c r="B5" s="157" t="s">
        <v>53</v>
      </c>
      <c r="C5" s="58"/>
      <c r="D5" s="58"/>
      <c r="E5" s="58"/>
      <c r="F5" s="58"/>
      <c r="G5" s="58"/>
      <c r="H5" s="134"/>
      <c r="I5" s="61"/>
      <c r="J5" s="124">
        <v>10000000</v>
      </c>
      <c r="K5" s="3"/>
      <c r="L5" s="144"/>
    </row>
    <row r="6" spans="1:12" ht="3.6" customHeight="1" x14ac:dyDescent="0.25">
      <c r="B6" s="20"/>
      <c r="H6" s="135"/>
      <c r="I6" s="21"/>
      <c r="J6" s="1"/>
    </row>
    <row r="7" spans="1:12" ht="5.0999999999999996" customHeight="1" x14ac:dyDescent="0.25">
      <c r="B7" s="20"/>
      <c r="F7" s="21"/>
    </row>
    <row r="8" spans="1:12" s="7" customFormat="1" ht="12.95" customHeight="1" x14ac:dyDescent="0.25">
      <c r="B8" s="65" t="s">
        <v>52</v>
      </c>
      <c r="H8" s="42"/>
      <c r="J8" s="19"/>
      <c r="K8" s="19"/>
      <c r="L8" s="143"/>
    </row>
    <row r="9" spans="1:12" s="56" customFormat="1" ht="13.15" customHeight="1" x14ac:dyDescent="0.25">
      <c r="B9" s="157" t="s">
        <v>55</v>
      </c>
      <c r="C9" s="158"/>
      <c r="D9" s="159"/>
      <c r="E9" s="159"/>
      <c r="F9" s="159"/>
      <c r="G9" s="137">
        <v>0</v>
      </c>
      <c r="H9" s="159"/>
      <c r="I9" s="160" t="s">
        <v>57</v>
      </c>
      <c r="J9" s="59">
        <f>G9*500</f>
        <v>0</v>
      </c>
      <c r="K9" s="126"/>
      <c r="L9" s="144"/>
    </row>
    <row r="10" spans="1:12" s="56" customFormat="1" ht="15" x14ac:dyDescent="0.25">
      <c r="A10" s="10"/>
      <c r="B10" s="161" t="s">
        <v>54</v>
      </c>
      <c r="C10" s="162"/>
      <c r="D10" s="162"/>
      <c r="E10" s="162"/>
      <c r="G10" s="136"/>
      <c r="I10" s="163" t="s">
        <v>56</v>
      </c>
      <c r="J10" s="128"/>
      <c r="K10" s="126"/>
      <c r="L10" s="144"/>
    </row>
    <row r="11" spans="1:12" s="8" customFormat="1" ht="12.95" customHeight="1" x14ac:dyDescent="0.25">
      <c r="B11" s="9"/>
      <c r="C11" s="9"/>
      <c r="I11" s="228"/>
      <c r="J11" s="228"/>
      <c r="K11" s="63"/>
      <c r="L11" s="145"/>
    </row>
    <row r="12" spans="1:12" s="57" customFormat="1" ht="12.95" customHeight="1" x14ac:dyDescent="0.25">
      <c r="A12" s="80" t="s">
        <v>7</v>
      </c>
      <c r="B12" s="81"/>
      <c r="C12" s="81"/>
      <c r="D12" s="81"/>
      <c r="E12" s="81"/>
      <c r="F12" s="81"/>
      <c r="G12" s="81"/>
      <c r="H12" s="81"/>
      <c r="I12" s="82"/>
      <c r="J12" s="101">
        <f>IF(J5=0,J9,J5)</f>
        <v>10000000</v>
      </c>
      <c r="K12" s="60"/>
      <c r="L12" s="146"/>
    </row>
    <row r="13" spans="1:12" s="8" customFormat="1" ht="12.95" customHeight="1" x14ac:dyDescent="0.25">
      <c r="B13" s="9"/>
      <c r="C13" s="9"/>
      <c r="I13" s="228"/>
      <c r="J13" s="228"/>
      <c r="K13" s="63"/>
      <c r="L13" s="145"/>
    </row>
    <row r="14" spans="1:12" ht="12.75" customHeight="1" x14ac:dyDescent="0.2">
      <c r="A14" s="10"/>
      <c r="B14" s="10"/>
      <c r="C14" s="10"/>
      <c r="G14" s="66" t="s">
        <v>1</v>
      </c>
      <c r="H14" s="67" t="s">
        <v>0</v>
      </c>
      <c r="I14" s="225" t="s">
        <v>34</v>
      </c>
      <c r="J14" s="225"/>
      <c r="K14" s="25"/>
    </row>
    <row r="15" spans="1:12" ht="12.75" customHeight="1" x14ac:dyDescent="0.2">
      <c r="B15" s="109" t="s">
        <v>9</v>
      </c>
      <c r="C15" s="110"/>
      <c r="D15" s="111"/>
      <c r="E15" s="111"/>
      <c r="F15" s="111"/>
      <c r="G15" s="112">
        <v>8</v>
      </c>
      <c r="H15" s="113" t="s">
        <v>17</v>
      </c>
      <c r="I15" s="152"/>
      <c r="J15" s="153"/>
      <c r="K15" s="1"/>
    </row>
    <row r="16" spans="1:12" ht="12.75" customHeight="1" x14ac:dyDescent="0.2">
      <c r="B16" s="114" t="s">
        <v>10</v>
      </c>
      <c r="C16" s="115"/>
      <c r="D16" s="116"/>
      <c r="E16" s="116"/>
      <c r="F16" s="116"/>
      <c r="G16" s="117">
        <v>2</v>
      </c>
      <c r="H16" s="118" t="s">
        <v>2</v>
      </c>
      <c r="I16" s="152"/>
      <c r="J16" s="153"/>
      <c r="K16" s="1"/>
    </row>
    <row r="17" spans="1:12" ht="12.75" customHeight="1" x14ac:dyDescent="0.2">
      <c r="B17" s="114" t="s">
        <v>11</v>
      </c>
      <c r="C17" s="115"/>
      <c r="D17" s="116"/>
      <c r="E17" s="116"/>
      <c r="F17" s="116"/>
      <c r="G17" s="117">
        <v>1</v>
      </c>
      <c r="H17" s="118" t="s">
        <v>2</v>
      </c>
      <c r="I17" s="152"/>
      <c r="J17" s="153"/>
      <c r="K17" s="1"/>
    </row>
    <row r="18" spans="1:12" ht="12.75" customHeight="1" x14ac:dyDescent="0.2">
      <c r="B18" s="114" t="s">
        <v>12</v>
      </c>
      <c r="C18" s="116"/>
      <c r="D18" s="116"/>
      <c r="E18" s="116"/>
      <c r="F18" s="116"/>
      <c r="G18" s="117">
        <v>1</v>
      </c>
      <c r="H18" s="118" t="s">
        <v>2</v>
      </c>
      <c r="I18" s="152"/>
      <c r="J18" s="153"/>
      <c r="K18" s="1"/>
    </row>
    <row r="19" spans="1:12" ht="6" customHeight="1" x14ac:dyDescent="0.2">
      <c r="B19" s="10"/>
      <c r="C19" s="1"/>
      <c r="G19" s="188"/>
      <c r="H19" s="67"/>
      <c r="I19" s="152"/>
      <c r="J19" s="153"/>
      <c r="K19" s="1"/>
    </row>
    <row r="20" spans="1:12" ht="12.75" customHeight="1" x14ac:dyDescent="0.2">
      <c r="B20" s="10"/>
      <c r="C20" s="11" t="s">
        <v>35</v>
      </c>
      <c r="D20" s="189"/>
      <c r="E20" s="190"/>
      <c r="F20" s="191"/>
      <c r="G20" s="192">
        <v>0</v>
      </c>
      <c r="H20" s="190" t="s">
        <v>58</v>
      </c>
      <c r="I20" s="152"/>
      <c r="J20" s="153"/>
      <c r="K20" s="1"/>
    </row>
    <row r="21" spans="1:12" ht="12.75" customHeight="1" x14ac:dyDescent="0.2">
      <c r="B21" s="10"/>
      <c r="C21" s="11" t="s">
        <v>36</v>
      </c>
      <c r="D21" s="130"/>
      <c r="E21" s="131"/>
      <c r="F21" s="132"/>
      <c r="G21" s="193">
        <v>0</v>
      </c>
      <c r="H21" s="131" t="s">
        <v>59</v>
      </c>
      <c r="I21" s="152"/>
      <c r="J21" s="153"/>
      <c r="K21" s="1"/>
    </row>
    <row r="22" spans="1:12" ht="5.0999999999999996" customHeight="1" x14ac:dyDescent="0.2">
      <c r="A22" s="10"/>
      <c r="B22" s="10"/>
      <c r="C22" s="1"/>
      <c r="D22" s="69"/>
      <c r="E22" s="69"/>
      <c r="F22" s="69"/>
      <c r="G22" s="69"/>
      <c r="H22" s="69"/>
      <c r="J22" s="127"/>
      <c r="K22" s="1"/>
    </row>
    <row r="23" spans="1:12" ht="12.75" customHeight="1" x14ac:dyDescent="0.2">
      <c r="B23" s="10" t="s">
        <v>8</v>
      </c>
      <c r="C23" s="1"/>
      <c r="D23" s="68"/>
      <c r="E23" s="69"/>
      <c r="F23" s="69"/>
      <c r="G23" s="70">
        <f>SUM(G15:G21)</f>
        <v>12</v>
      </c>
      <c r="H23" s="69"/>
      <c r="J23" s="127"/>
      <c r="K23" s="1"/>
    </row>
    <row r="24" spans="1:12" ht="12.95" customHeight="1" x14ac:dyDescent="0.2">
      <c r="B24" s="10"/>
      <c r="C24" s="1"/>
      <c r="D24" s="69"/>
      <c r="E24" s="69"/>
      <c r="F24" s="69"/>
      <c r="G24" s="69"/>
      <c r="H24" s="69"/>
      <c r="J24" s="127"/>
      <c r="K24" s="1"/>
    </row>
    <row r="25" spans="1:12" ht="12.95" customHeight="1" x14ac:dyDescent="0.2">
      <c r="A25" s="65" t="s">
        <v>6</v>
      </c>
      <c r="B25" s="65"/>
      <c r="C25" s="64"/>
      <c r="D25" s="64"/>
      <c r="E25" s="64"/>
      <c r="F25" s="64"/>
      <c r="G25" s="64"/>
      <c r="I25" s="133"/>
      <c r="J25" s="133"/>
      <c r="K25" s="133"/>
    </row>
    <row r="26" spans="1:12" ht="5.0999999999999996" customHeight="1" x14ac:dyDescent="0.2">
      <c r="A26" s="65"/>
      <c r="B26" s="65"/>
      <c r="C26" s="65"/>
      <c r="D26" s="65"/>
      <c r="H26" s="133"/>
      <c r="I26" s="133"/>
      <c r="J26" s="133"/>
      <c r="K26" s="133"/>
    </row>
    <row r="27" spans="1:12" ht="12.75" customHeight="1" x14ac:dyDescent="0.2">
      <c r="B27" s="71" t="s">
        <v>3</v>
      </c>
      <c r="C27" s="1"/>
      <c r="G27" s="97">
        <f>J5</f>
        <v>10000000</v>
      </c>
      <c r="H27" s="226" t="str">
        <f>IF(G27&lt;3000000,"!!! bitte schätzen sie den Büro-/ Personalaufwand","")</f>
        <v/>
      </c>
      <c r="I27" s="226"/>
      <c r="J27" s="226"/>
      <c r="K27" s="226"/>
    </row>
    <row r="28" spans="1:12" ht="5.0999999999999996" customHeight="1" x14ac:dyDescent="0.25">
      <c r="B28" s="10"/>
      <c r="C28" s="10"/>
      <c r="D28" s="10"/>
      <c r="E28" s="10"/>
      <c r="F28" s="10"/>
      <c r="G28" s="68"/>
      <c r="J28"/>
    </row>
    <row r="29" spans="1:12" s="56" customFormat="1" ht="13.15" customHeight="1" x14ac:dyDescent="0.25">
      <c r="B29" s="10" t="s">
        <v>14</v>
      </c>
      <c r="C29" s="10"/>
      <c r="G29" s="54">
        <f>IF(G27&lt;3000000,0,0.042*G23+0.824)</f>
        <v>1.33</v>
      </c>
      <c r="H29" s="123"/>
      <c r="I29" s="122"/>
      <c r="J29" s="128"/>
      <c r="K29" s="126"/>
      <c r="L29" s="144"/>
    </row>
    <row r="30" spans="1:12" ht="5.0999999999999996" customHeight="1" x14ac:dyDescent="0.25">
      <c r="B30" s="10"/>
      <c r="C30" s="10"/>
      <c r="G30" s="17"/>
      <c r="H30" s="62"/>
      <c r="J30"/>
    </row>
    <row r="31" spans="1:12" s="56" customFormat="1" ht="13.15" customHeight="1" x14ac:dyDescent="0.25">
      <c r="B31" s="10" t="s">
        <v>20</v>
      </c>
      <c r="C31" s="10"/>
      <c r="G31" s="125">
        <f>IF(G27&lt;3000000,"0",ROUND((8900*G27^(-0.66)*G29/100),6))</f>
        <v>2.8389999999999999E-3</v>
      </c>
      <c r="H31" s="121"/>
      <c r="I31" s="122"/>
      <c r="J31" s="128"/>
      <c r="K31" s="126"/>
      <c r="L31" s="144"/>
    </row>
    <row r="32" spans="1:12" ht="5.0999999999999996" customHeight="1" x14ac:dyDescent="0.2">
      <c r="B32" s="65"/>
      <c r="C32" s="65"/>
      <c r="D32" s="65"/>
      <c r="H32" s="133"/>
      <c r="I32" s="133"/>
      <c r="J32" s="133"/>
      <c r="K32" s="133"/>
    </row>
    <row r="33" spans="1:12" ht="15" customHeight="1" x14ac:dyDescent="0.3">
      <c r="B33" s="12" t="s">
        <v>21</v>
      </c>
      <c r="C33" s="10"/>
      <c r="D33" s="64"/>
      <c r="E33" s="64"/>
      <c r="F33" s="64"/>
      <c r="G33" s="73"/>
      <c r="H33" s="168">
        <f>G31*G27</f>
        <v>28390</v>
      </c>
    </row>
    <row r="34" spans="1:12" ht="5.0999999999999996" customHeight="1" x14ac:dyDescent="0.2">
      <c r="A34" s="12"/>
      <c r="B34" s="10"/>
      <c r="C34" s="10"/>
      <c r="D34" s="64"/>
      <c r="E34" s="64"/>
      <c r="F34" s="64"/>
      <c r="G34" s="73"/>
      <c r="H34" s="73"/>
      <c r="J34" s="18"/>
    </row>
    <row r="35" spans="1:12" s="56" customFormat="1" ht="12.75" customHeight="1" x14ac:dyDescent="0.25">
      <c r="A35" s="72"/>
      <c r="B35" s="72"/>
      <c r="C35" s="72"/>
      <c r="D35" s="72"/>
      <c r="E35" s="151"/>
      <c r="F35" s="194" t="s">
        <v>25</v>
      </c>
      <c r="G35" s="69" t="s">
        <v>1</v>
      </c>
      <c r="I35" s="224"/>
      <c r="J35" s="224"/>
      <c r="K35" s="126"/>
      <c r="L35" s="144"/>
    </row>
    <row r="36" spans="1:12" ht="4.1500000000000004" customHeight="1" x14ac:dyDescent="0.25">
      <c r="A36" s="79"/>
      <c r="B36" s="64"/>
      <c r="C36" s="64"/>
      <c r="E36" s="76"/>
      <c r="F36" s="207"/>
      <c r="G36" s="186"/>
      <c r="H36" s="78"/>
      <c r="J36"/>
    </row>
    <row r="37" spans="1:12" ht="13.5" customHeight="1" x14ac:dyDescent="0.25">
      <c r="A37" s="208" t="s">
        <v>42</v>
      </c>
      <c r="B37" s="209"/>
      <c r="C37" s="210"/>
      <c r="D37" s="211"/>
      <c r="E37" s="212"/>
      <c r="F37" s="213">
        <v>0.1</v>
      </c>
      <c r="G37" s="214">
        <v>0.1</v>
      </c>
      <c r="H37" s="215">
        <f>$G$27*$G$31*G37</f>
        <v>2839</v>
      </c>
      <c r="I37" s="216"/>
      <c r="J37"/>
    </row>
    <row r="38" spans="1:12" ht="4.5" customHeight="1" x14ac:dyDescent="0.25">
      <c r="A38" s="172"/>
      <c r="B38" s="173"/>
      <c r="C38" s="173"/>
      <c r="D38" s="175"/>
      <c r="E38" s="217"/>
      <c r="F38" s="218"/>
      <c r="G38" s="186"/>
      <c r="H38" s="219"/>
      <c r="J38"/>
    </row>
    <row r="39" spans="1:12" ht="13.5" customHeight="1" x14ac:dyDescent="0.25">
      <c r="A39" s="220" t="s">
        <v>43</v>
      </c>
      <c r="B39" s="221"/>
      <c r="C39" s="210"/>
      <c r="D39" s="211"/>
      <c r="E39" s="212"/>
      <c r="F39" s="213">
        <v>0.1</v>
      </c>
      <c r="G39" s="214">
        <v>0.1</v>
      </c>
      <c r="H39" s="215">
        <f t="shared" ref="H39:H61" si="0">$G$27*$G$31*G39</f>
        <v>2839</v>
      </c>
      <c r="I39" s="216"/>
      <c r="J39"/>
    </row>
    <row r="40" spans="1:12" ht="13.5" customHeight="1" x14ac:dyDescent="0.25">
      <c r="A40" s="174"/>
      <c r="B40" s="164"/>
      <c r="C40" s="169" t="s">
        <v>27</v>
      </c>
      <c r="D40" s="116"/>
      <c r="E40" s="170"/>
      <c r="F40" s="195">
        <v>0.05</v>
      </c>
      <c r="G40" s="155">
        <v>0.05</v>
      </c>
      <c r="H40" s="171">
        <f t="shared" si="0"/>
        <v>1420</v>
      </c>
      <c r="J40"/>
    </row>
    <row r="41" spans="1:12" ht="4.5" customHeight="1" x14ac:dyDescent="0.25">
      <c r="A41" s="172"/>
      <c r="B41" s="173"/>
      <c r="C41" s="173"/>
      <c r="D41" s="175"/>
      <c r="E41" s="217"/>
      <c r="F41" s="218"/>
      <c r="G41" s="186"/>
      <c r="H41" s="219"/>
      <c r="J41"/>
    </row>
    <row r="42" spans="1:12" ht="13.5" customHeight="1" x14ac:dyDescent="0.25">
      <c r="A42" s="208" t="s">
        <v>44</v>
      </c>
      <c r="B42" s="209"/>
      <c r="C42" s="208" t="s">
        <v>26</v>
      </c>
      <c r="D42" s="211"/>
      <c r="E42" s="212"/>
      <c r="F42" s="213">
        <v>0.1</v>
      </c>
      <c r="G42" s="214">
        <v>0.1</v>
      </c>
      <c r="H42" s="215">
        <f t="shared" si="0"/>
        <v>2839</v>
      </c>
      <c r="I42" s="216"/>
      <c r="J42"/>
    </row>
    <row r="43" spans="1:12" ht="13.5" customHeight="1" x14ac:dyDescent="0.25">
      <c r="A43" s="172"/>
      <c r="B43" s="173"/>
      <c r="C43" s="169" t="s">
        <v>27</v>
      </c>
      <c r="D43" s="116"/>
      <c r="E43" s="170"/>
      <c r="F43" s="195">
        <v>0.05</v>
      </c>
      <c r="G43" s="155">
        <v>0.05</v>
      </c>
      <c r="H43" s="171">
        <f t="shared" si="0"/>
        <v>1420</v>
      </c>
      <c r="J43"/>
    </row>
    <row r="44" spans="1:12" ht="13.5" customHeight="1" x14ac:dyDescent="0.25">
      <c r="A44" s="174"/>
      <c r="B44" s="164"/>
      <c r="C44" s="169" t="s">
        <v>32</v>
      </c>
      <c r="D44" s="116"/>
      <c r="E44" s="170"/>
      <c r="F44" s="195">
        <v>0.02</v>
      </c>
      <c r="G44" s="155">
        <v>0.02</v>
      </c>
      <c r="H44" s="171">
        <f t="shared" si="0"/>
        <v>568</v>
      </c>
      <c r="J44"/>
    </row>
    <row r="45" spans="1:12" ht="4.5" customHeight="1" x14ac:dyDescent="0.25">
      <c r="A45" s="172"/>
      <c r="B45" s="173"/>
      <c r="C45" s="173"/>
      <c r="D45" s="175"/>
      <c r="E45" s="217"/>
      <c r="F45" s="218"/>
      <c r="G45" s="186"/>
      <c r="H45" s="219"/>
      <c r="J45"/>
      <c r="L45" s="141" t="b">
        <v>1</v>
      </c>
    </row>
    <row r="46" spans="1:12" ht="13.5" customHeight="1" x14ac:dyDescent="0.2">
      <c r="A46" s="220" t="s">
        <v>45</v>
      </c>
      <c r="B46" s="221"/>
      <c r="C46" s="210"/>
      <c r="D46" s="211"/>
      <c r="E46" s="212"/>
      <c r="F46" s="213">
        <v>0.15</v>
      </c>
      <c r="G46" s="214">
        <v>0.15</v>
      </c>
      <c r="H46" s="215">
        <f t="shared" si="0"/>
        <v>4259</v>
      </c>
      <c r="I46" s="222"/>
      <c r="J46" s="1"/>
    </row>
    <row r="47" spans="1:12" ht="13.5" customHeight="1" x14ac:dyDescent="0.2">
      <c r="A47" s="79"/>
      <c r="B47" s="64"/>
      <c r="C47" s="176" t="s">
        <v>40</v>
      </c>
      <c r="D47" s="116"/>
      <c r="E47" s="170"/>
      <c r="F47" s="195">
        <v>0.05</v>
      </c>
      <c r="G47" s="187">
        <f>IF(I47&lt;=10,0,ROUNDDOWN((I47-1)/10,0)*F47)</f>
        <v>0</v>
      </c>
      <c r="H47" s="171">
        <f t="shared" si="0"/>
        <v>0</v>
      </c>
      <c r="I47" s="156"/>
      <c r="J47" s="64" t="s">
        <v>39</v>
      </c>
    </row>
    <row r="48" spans="1:12" ht="13.5" customHeight="1" x14ac:dyDescent="0.25">
      <c r="A48" s="174"/>
      <c r="B48" s="164"/>
      <c r="C48" s="169" t="s">
        <v>32</v>
      </c>
      <c r="D48" s="116"/>
      <c r="E48" s="170"/>
      <c r="F48" s="195">
        <v>0.01</v>
      </c>
      <c r="G48" s="155">
        <v>0.01</v>
      </c>
      <c r="H48" s="171">
        <f t="shared" si="0"/>
        <v>284</v>
      </c>
      <c r="I48" s="154"/>
      <c r="J48"/>
    </row>
    <row r="49" spans="1:16" ht="4.5" customHeight="1" x14ac:dyDescent="0.25">
      <c r="A49" s="172"/>
      <c r="B49" s="173"/>
      <c r="C49" s="173"/>
      <c r="D49" s="175"/>
      <c r="E49" s="217"/>
      <c r="F49" s="218"/>
      <c r="G49" s="186"/>
      <c r="H49" s="219"/>
      <c r="I49" s="154"/>
      <c r="J49"/>
    </row>
    <row r="50" spans="1:16" ht="13.5" customHeight="1" x14ac:dyDescent="0.25">
      <c r="A50" s="220" t="s">
        <v>49</v>
      </c>
      <c r="B50" s="221"/>
      <c r="C50" s="210"/>
      <c r="D50" s="211"/>
      <c r="E50" s="212"/>
      <c r="F50" s="213">
        <v>0.45</v>
      </c>
      <c r="G50" s="214">
        <v>0.45</v>
      </c>
      <c r="H50" s="215">
        <f t="shared" si="0"/>
        <v>12776</v>
      </c>
      <c r="I50" s="223"/>
      <c r="J50" s="1"/>
      <c r="O50" s="102"/>
      <c r="P50"/>
    </row>
    <row r="51" spans="1:16" ht="13.5" customHeight="1" x14ac:dyDescent="0.25">
      <c r="A51" s="79"/>
      <c r="B51" s="198"/>
      <c r="C51" s="199" t="s">
        <v>41</v>
      </c>
      <c r="D51" s="200"/>
      <c r="E51" s="201"/>
      <c r="F51" s="202">
        <v>0.15</v>
      </c>
      <c r="G51" s="203">
        <f>IF(I51&lt;=10,0,ROUNDDOWN((I51-1)/10,0)*F51)</f>
        <v>0.45</v>
      </c>
      <c r="H51" s="204">
        <f t="shared" si="0"/>
        <v>12776</v>
      </c>
      <c r="I51" s="205">
        <v>31</v>
      </c>
      <c r="J51" s="64" t="s">
        <v>51</v>
      </c>
      <c r="O51" s="102"/>
      <c r="P51"/>
    </row>
    <row r="52" spans="1:16" ht="13.5" customHeight="1" x14ac:dyDescent="0.2">
      <c r="A52" s="79" t="s">
        <v>15</v>
      </c>
      <c r="B52" s="64"/>
      <c r="C52" s="174" t="s">
        <v>50</v>
      </c>
      <c r="D52" s="111"/>
      <c r="E52" s="165"/>
      <c r="F52" s="196">
        <v>0.4</v>
      </c>
      <c r="G52" s="197">
        <v>0.4</v>
      </c>
      <c r="H52" s="167">
        <f t="shared" si="0"/>
        <v>11356</v>
      </c>
      <c r="I52" s="206"/>
      <c r="J52" s="1"/>
      <c r="P52" s="103"/>
    </row>
    <row r="53" spans="1:16" ht="13.5" customHeight="1" x14ac:dyDescent="0.2">
      <c r="A53" s="79"/>
      <c r="B53" s="198"/>
      <c r="C53" s="199" t="s">
        <v>41</v>
      </c>
      <c r="D53" s="200"/>
      <c r="E53" s="201"/>
      <c r="F53" s="202">
        <v>0.15</v>
      </c>
      <c r="G53" s="203">
        <f>IF(I53&lt;=10,0,ROUNDDOWN((I53-1)/10,0)*F53)</f>
        <v>0</v>
      </c>
      <c r="H53" s="204">
        <f t="shared" si="0"/>
        <v>0</v>
      </c>
      <c r="I53" s="205">
        <v>8</v>
      </c>
      <c r="J53" s="64" t="s">
        <v>51</v>
      </c>
      <c r="P53" s="103"/>
    </row>
    <row r="54" spans="1:16" ht="13.5" customHeight="1" x14ac:dyDescent="0.25">
      <c r="A54" s="79"/>
      <c r="B54" s="64"/>
      <c r="C54" s="164" t="s">
        <v>30</v>
      </c>
      <c r="D54" s="111"/>
      <c r="E54" s="165"/>
      <c r="F54" s="196" t="s">
        <v>31</v>
      </c>
      <c r="G54" s="197">
        <v>0</v>
      </c>
      <c r="H54" s="167">
        <f t="shared" si="0"/>
        <v>0</v>
      </c>
      <c r="J54"/>
    </row>
    <row r="55" spans="1:16" ht="13.5" customHeight="1" x14ac:dyDescent="0.25">
      <c r="A55" s="79"/>
      <c r="B55" s="64"/>
      <c r="C55" s="169" t="s">
        <v>33</v>
      </c>
      <c r="D55" s="116"/>
      <c r="E55" s="170"/>
      <c r="F55" s="195">
        <v>0.1</v>
      </c>
      <c r="G55" s="155">
        <v>0</v>
      </c>
      <c r="H55" s="171">
        <f>$G$27*$G$31*G55</f>
        <v>0</v>
      </c>
      <c r="J55"/>
    </row>
    <row r="56" spans="1:16" ht="13.5" customHeight="1" x14ac:dyDescent="0.25">
      <c r="A56" s="174"/>
      <c r="B56" s="164"/>
      <c r="C56" s="169" t="s">
        <v>32</v>
      </c>
      <c r="D56" s="116"/>
      <c r="E56" s="170"/>
      <c r="F56" s="195">
        <v>0.01</v>
      </c>
      <c r="G56" s="155">
        <v>0.01</v>
      </c>
      <c r="H56" s="171">
        <f t="shared" si="0"/>
        <v>284</v>
      </c>
      <c r="J56"/>
    </row>
    <row r="57" spans="1:16" ht="4.5" customHeight="1" x14ac:dyDescent="0.25">
      <c r="A57" s="172"/>
      <c r="B57" s="173"/>
      <c r="C57" s="173"/>
      <c r="D57" s="175"/>
      <c r="E57" s="217"/>
      <c r="F57" s="218"/>
      <c r="G57" s="186"/>
      <c r="H57" s="219"/>
      <c r="J57"/>
    </row>
    <row r="58" spans="1:16" ht="13.5" customHeight="1" x14ac:dyDescent="0.25">
      <c r="A58" s="220" t="s">
        <v>46</v>
      </c>
      <c r="B58" s="221"/>
      <c r="C58" s="210"/>
      <c r="D58" s="211"/>
      <c r="E58" s="212"/>
      <c r="F58" s="213">
        <v>0.1</v>
      </c>
      <c r="G58" s="214">
        <v>0.1</v>
      </c>
      <c r="H58" s="215">
        <f t="shared" si="0"/>
        <v>2839</v>
      </c>
      <c r="I58" s="216"/>
      <c r="J58"/>
      <c r="P58" s="103"/>
    </row>
    <row r="59" spans="1:16" ht="13.5" customHeight="1" x14ac:dyDescent="0.25">
      <c r="A59" s="174"/>
      <c r="B59" s="164"/>
      <c r="C59" s="169" t="s">
        <v>28</v>
      </c>
      <c r="D59" s="116"/>
      <c r="E59" s="170"/>
      <c r="F59" s="195" t="s">
        <v>29</v>
      </c>
      <c r="G59" s="155">
        <v>0</v>
      </c>
      <c r="H59" s="171">
        <f t="shared" si="0"/>
        <v>0</v>
      </c>
      <c r="I59" s="1"/>
      <c r="J59"/>
    </row>
    <row r="60" spans="1:16" ht="4.5" customHeight="1" x14ac:dyDescent="0.25">
      <c r="A60" s="172"/>
      <c r="B60" s="173"/>
      <c r="C60" s="173"/>
      <c r="D60" s="175"/>
      <c r="E60" s="217"/>
      <c r="F60" s="218"/>
      <c r="G60" s="186"/>
      <c r="H60" s="219"/>
      <c r="J60"/>
    </row>
    <row r="61" spans="1:16" ht="13.5" customHeight="1" x14ac:dyDescent="0.25">
      <c r="A61" s="208" t="s">
        <v>47</v>
      </c>
      <c r="B61" s="209"/>
      <c r="C61" s="210"/>
      <c r="D61" s="211"/>
      <c r="E61" s="212"/>
      <c r="F61" s="213">
        <v>0.03</v>
      </c>
      <c r="G61" s="214">
        <v>0.03</v>
      </c>
      <c r="H61" s="215">
        <f t="shared" si="0"/>
        <v>852</v>
      </c>
      <c r="I61" s="216"/>
      <c r="J61"/>
    </row>
    <row r="62" spans="1:16" ht="4.5" customHeight="1" x14ac:dyDescent="0.25">
      <c r="A62" s="79"/>
      <c r="B62" s="64"/>
      <c r="C62" s="164"/>
      <c r="D62" s="111"/>
      <c r="E62" s="165"/>
      <c r="F62" s="166"/>
      <c r="G62" s="185"/>
      <c r="H62" s="167"/>
      <c r="J62"/>
    </row>
    <row r="63" spans="1:16" ht="12.75" customHeight="1" x14ac:dyDescent="0.2">
      <c r="A63" s="177" t="s">
        <v>16</v>
      </c>
      <c r="B63" s="178"/>
      <c r="C63" s="179"/>
      <c r="D63" s="180"/>
      <c r="E63" s="181"/>
      <c r="F63" s="182"/>
      <c r="G63" s="183">
        <f>SUM(G37:G61)</f>
        <v>2.02</v>
      </c>
      <c r="H63" s="184">
        <f>SUM(H37:H61)</f>
        <v>57351</v>
      </c>
      <c r="J63" s="53">
        <f>H63</f>
        <v>57351</v>
      </c>
    </row>
    <row r="64" spans="1:16" ht="4.5" customHeight="1" x14ac:dyDescent="0.25">
      <c r="A64" s="74"/>
      <c r="B64" s="64"/>
      <c r="C64" s="75"/>
      <c r="E64" s="76"/>
      <c r="F64" s="77"/>
      <c r="G64" s="108"/>
      <c r="H64" s="78"/>
      <c r="J64"/>
    </row>
    <row r="65" spans="1:14" ht="12.75" customHeight="1" x14ac:dyDescent="0.25">
      <c r="A65" s="22" t="s">
        <v>19</v>
      </c>
      <c r="G65" s="119">
        <v>0</v>
      </c>
      <c r="H65" s="120">
        <v>0</v>
      </c>
      <c r="J65" s="53">
        <f>G65*H65</f>
        <v>0</v>
      </c>
      <c r="L65" s="147"/>
      <c r="M65"/>
      <c r="N65"/>
    </row>
    <row r="66" spans="1:14" ht="4.5" customHeight="1" x14ac:dyDescent="0.25">
      <c r="J66"/>
    </row>
    <row r="67" spans="1:14" s="12" customFormat="1" ht="12.75" x14ac:dyDescent="0.2">
      <c r="A67" s="48" t="s">
        <v>22</v>
      </c>
      <c r="B67" s="49"/>
      <c r="C67" s="50"/>
      <c r="D67" s="50"/>
      <c r="E67" s="51"/>
      <c r="F67" s="52"/>
      <c r="G67" s="51"/>
      <c r="H67" s="51"/>
      <c r="I67" s="51"/>
      <c r="J67" s="53">
        <f>SUM(J63:J65)</f>
        <v>57351</v>
      </c>
      <c r="L67" s="148"/>
    </row>
    <row r="68" spans="1:14" s="12" customFormat="1" ht="4.5" customHeight="1" x14ac:dyDescent="0.2">
      <c r="B68" s="13"/>
      <c r="C68" s="14"/>
      <c r="D68" s="14"/>
      <c r="E68" s="27"/>
      <c r="F68" s="28"/>
      <c r="G68" s="29"/>
      <c r="H68" s="29"/>
      <c r="J68" s="45"/>
      <c r="L68" s="148"/>
    </row>
    <row r="69" spans="1:14" s="12" customFormat="1" ht="12.75" x14ac:dyDescent="0.2">
      <c r="A69" s="30" t="s">
        <v>4</v>
      </c>
      <c r="B69" s="13"/>
      <c r="C69" s="14"/>
      <c r="D69" s="14"/>
      <c r="E69" s="28"/>
      <c r="F69" s="28"/>
      <c r="G69" s="104">
        <v>0.04</v>
      </c>
      <c r="H69" s="29"/>
      <c r="J69" s="46">
        <f>ROUND(J67*G69,2)</f>
        <v>2294</v>
      </c>
      <c r="L69" s="148"/>
    </row>
    <row r="70" spans="1:14" s="12" customFormat="1" ht="3" customHeight="1" x14ac:dyDescent="0.2">
      <c r="A70" s="31"/>
      <c r="B70" s="32"/>
      <c r="C70" s="33"/>
      <c r="D70" s="33"/>
      <c r="E70" s="37"/>
      <c r="F70" s="37"/>
      <c r="G70" s="105"/>
      <c r="H70" s="38"/>
      <c r="I70" s="31"/>
      <c r="J70" s="47"/>
      <c r="L70" s="148"/>
    </row>
    <row r="71" spans="1:14" s="12" customFormat="1" ht="3" customHeight="1" x14ac:dyDescent="0.2">
      <c r="B71" s="13"/>
      <c r="C71" s="14"/>
      <c r="D71" s="14"/>
      <c r="E71" s="39"/>
      <c r="F71" s="39"/>
      <c r="G71" s="106"/>
      <c r="H71" s="40"/>
      <c r="I71" s="41"/>
      <c r="J71" s="45"/>
      <c r="L71" s="148"/>
    </row>
    <row r="72" spans="1:14" s="12" customFormat="1" ht="12.75" x14ac:dyDescent="0.2">
      <c r="A72" s="34" t="s">
        <v>24</v>
      </c>
      <c r="B72" s="35"/>
      <c r="C72" s="36"/>
      <c r="D72" s="36"/>
      <c r="E72" s="15"/>
      <c r="F72" s="15"/>
      <c r="G72" s="107"/>
      <c r="H72" s="29"/>
      <c r="J72" s="46">
        <f>J67+J69</f>
        <v>59645</v>
      </c>
      <c r="L72" s="148"/>
    </row>
    <row r="73" spans="1:14" s="12" customFormat="1" ht="12.75" x14ac:dyDescent="0.2">
      <c r="A73" s="12" t="s">
        <v>5</v>
      </c>
      <c r="B73" s="13"/>
      <c r="D73" s="14"/>
      <c r="E73" s="15"/>
      <c r="F73" s="15"/>
      <c r="G73" s="16">
        <v>0.2</v>
      </c>
      <c r="H73" s="16"/>
      <c r="J73" s="46">
        <f>ROUND(J72*G73,2)</f>
        <v>11929</v>
      </c>
      <c r="L73" s="148"/>
    </row>
    <row r="74" spans="1:14" s="12" customFormat="1" ht="4.5" customHeight="1" x14ac:dyDescent="0.2">
      <c r="B74" s="13"/>
      <c r="C74" s="14"/>
      <c r="D74" s="14"/>
      <c r="E74" s="15"/>
      <c r="F74" s="15"/>
      <c r="G74" s="29"/>
      <c r="H74" s="29"/>
      <c r="J74" s="45"/>
      <c r="L74" s="148"/>
    </row>
    <row r="75" spans="1:14" s="12" customFormat="1" ht="3" customHeight="1" x14ac:dyDescent="0.2">
      <c r="A75" s="90"/>
      <c r="B75" s="91"/>
      <c r="C75" s="92"/>
      <c r="D75" s="92"/>
      <c r="E75" s="90"/>
      <c r="F75" s="93"/>
      <c r="G75" s="94"/>
      <c r="H75" s="94"/>
      <c r="I75" s="90"/>
      <c r="J75" s="95"/>
      <c r="L75" s="148"/>
    </row>
    <row r="76" spans="1:14" s="12" customFormat="1" ht="12.75" x14ac:dyDescent="0.2">
      <c r="A76" s="83" t="s">
        <v>23</v>
      </c>
      <c r="B76" s="84"/>
      <c r="C76" s="85"/>
      <c r="D76" s="85"/>
      <c r="E76" s="86"/>
      <c r="F76" s="87"/>
      <c r="G76" s="88"/>
      <c r="H76" s="88"/>
      <c r="I76" s="86"/>
      <c r="J76" s="89">
        <f>SUM(J71:J73)</f>
        <v>71574</v>
      </c>
      <c r="L76" s="148"/>
    </row>
    <row r="77" spans="1:14" ht="5.0999999999999996" customHeight="1" x14ac:dyDescent="0.2"/>
    <row r="78" spans="1:14" s="96" customFormat="1" ht="12.75" x14ac:dyDescent="0.2">
      <c r="A78" s="96" t="s">
        <v>18</v>
      </c>
      <c r="B78" s="98"/>
      <c r="C78" s="98"/>
      <c r="G78" s="129">
        <f>J72/J12</f>
        <v>5.9649999999999998E-3</v>
      </c>
      <c r="I78" s="99"/>
      <c r="J78" s="100"/>
      <c r="K78" s="100"/>
      <c r="L78" s="149"/>
    </row>
    <row r="82" spans="1:7" ht="12.75" x14ac:dyDescent="0.2">
      <c r="A82" s="138"/>
      <c r="B82" s="139"/>
      <c r="C82" s="140"/>
      <c r="D82" s="141"/>
      <c r="G82" s="150"/>
    </row>
    <row r="83" spans="1:7" ht="12.75" x14ac:dyDescent="0.2">
      <c r="A83" s="138"/>
      <c r="B83" s="139"/>
      <c r="C83" s="140"/>
      <c r="D83" s="141"/>
      <c r="G83" s="150"/>
    </row>
    <row r="84" spans="1:7" ht="12.75" x14ac:dyDescent="0.2">
      <c r="A84" s="138"/>
      <c r="B84" s="139"/>
      <c r="C84" s="140"/>
      <c r="D84" s="141"/>
      <c r="G84" s="150"/>
    </row>
    <row r="85" spans="1:7" ht="12.75" x14ac:dyDescent="0.2">
      <c r="G85" s="150"/>
    </row>
    <row r="86" spans="1:7" ht="12.75" x14ac:dyDescent="0.2">
      <c r="G86" s="150"/>
    </row>
    <row r="87" spans="1:7" ht="12.75" x14ac:dyDescent="0.2">
      <c r="G87" s="150"/>
    </row>
    <row r="88" spans="1:7" ht="12.75" x14ac:dyDescent="0.2">
      <c r="G88" s="150"/>
    </row>
    <row r="89" spans="1:7" ht="12.75" x14ac:dyDescent="0.2">
      <c r="G89" s="150"/>
    </row>
  </sheetData>
  <sheetProtection algorithmName="SHA-512" hashValue="UTAa+hnNvRGCCNMYF+2x+9nHQhALT73ebYy0qq7qQdVB5Gvi47PXxQ8AfRpQX5oITbhCdltuAPyzPWGOOGqPXQ==" saltValue="JGaDQL42vX8Tk4ILQqDcNA==" spinCount="100000" sheet="1" objects="1" scenarios="1"/>
  <mergeCells count="6">
    <mergeCell ref="I35:J35"/>
    <mergeCell ref="I14:J14"/>
    <mergeCell ref="H27:K27"/>
    <mergeCell ref="I1:J1"/>
    <mergeCell ref="I11:J11"/>
    <mergeCell ref="I13:J13"/>
  </mergeCells>
  <dataValidations count="9">
    <dataValidation type="decimal" allowBlank="1" showInputMessage="1" showErrorMessage="1" error="-20% bis 0%" sqref="G54:G55" xr:uid="{093297EA-78CA-4DFC-8D68-7566D20BEFD4}">
      <formula1>-0.2</formula1>
      <formula2>0</formula2>
    </dataValidation>
    <dataValidation type="decimal" allowBlank="1" showInputMessage="1" showErrorMessage="1" error="0 % oder 1 %" sqref="G56" xr:uid="{2648F6D7-ED3C-4FB7-9406-70AA05F26FF2}">
      <formula1>0</formula1>
      <formula2>0.01</formula2>
    </dataValidation>
    <dataValidation type="decimal" allowBlank="1" showInputMessage="1" showErrorMessage="1" error="0% oder 10%" sqref="G37:G39 G42 G55 G57:G58" xr:uid="{391939E5-C78A-488F-A492-1D90792B7CCF}">
      <formula1>0</formula1>
      <formula2>0.1</formula2>
    </dataValidation>
    <dataValidation type="decimal" allowBlank="1" showInputMessage="1" showErrorMessage="1" error="0% oder 15%" sqref="G46" xr:uid="{F0C22CC7-2259-4251-AB1F-F6F79D403BA7}">
      <formula1>0</formula1>
      <formula2>0.15</formula2>
    </dataValidation>
    <dataValidation type="decimal" allowBlank="1" showInputMessage="1" showErrorMessage="1" error="0 % oder 2 %" sqref="G44:G45" xr:uid="{F0B2AB92-662A-4113-B734-F72F8277B084}">
      <formula1>0</formula1>
      <formula2>0.02</formula2>
    </dataValidation>
    <dataValidation type="decimal" allowBlank="1" showInputMessage="1" showErrorMessage="1" error="0 % oder  5 %" sqref="G40:G41 G43" xr:uid="{F21E7209-4BA4-4A41-BE60-EFB68E69772A}">
      <formula1>0</formula1>
      <formula2>0.05</formula2>
    </dataValidation>
    <dataValidation type="decimal" allowBlank="1" showInputMessage="1" showErrorMessage="1" error="0% oder  3%" sqref="G61:G62" xr:uid="{9AB43595-4BAF-46D4-A4FB-1A9A0990C460}">
      <formula1>0</formula1>
      <formula2>0.03</formula2>
    </dataValidation>
    <dataValidation type="decimal" operator="lessThanOrEqual" allowBlank="1" showInputMessage="1" showErrorMessage="1" error="0% bis 25%" sqref="G59:G60" xr:uid="{803A94EC-3C57-464E-98A6-43E065C35FCE}">
      <formula1>0.25</formula1>
    </dataValidation>
    <dataValidation type="list" allowBlank="1" showInputMessage="1" showErrorMessage="1" sqref="B35:C36" xr:uid="{64F11308-C042-427A-AC0C-DD456071A6E2}">
      <formula1>$A$82:$A$84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Width="0" pageOrder="overThenDown" orientation="portrait" r:id="rId1"/>
  <headerFooter>
    <oddHeader>&amp;L&amp;"Arial,Fett"&amp;10&amp;K00-048Angebot Verfahrensorganisation 
&amp;"Arial,Standard"nach VM.VO.2023&amp;R&amp;"Arial,Standard"&amp;10&amp;K00-048Version 1
Stand: 15.09.2023</oddHeader>
    <oddFooter>&amp;L&amp;"Arial,Fett"&amp;10&amp;K00-048LM.VM.2023&amp;"Arial,Standard"  |  Verfahrensorganisation  |  Angebotsformular&amp;R&amp;"Arial,Standard"&amp;10&amp;K00-048&amp;P/&amp;N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Scroll Bar 3">
              <controlPr defaultSize="0" autoPict="0">
                <anchor moveWithCells="1">
                  <from>
                    <xdr:col>8</xdr:col>
                    <xdr:colOff>19050</xdr:colOff>
                    <xdr:row>14</xdr:row>
                    <xdr:rowOff>28575</xdr:rowOff>
                  </from>
                  <to>
                    <xdr:col>9</xdr:col>
                    <xdr:colOff>1038225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Scroll Bar 4">
              <controlPr defaultSize="0" autoPict="0">
                <anchor moveWithCells="1">
                  <from>
                    <xdr:col>8</xdr:col>
                    <xdr:colOff>19050</xdr:colOff>
                    <xdr:row>15</xdr:row>
                    <xdr:rowOff>28575</xdr:rowOff>
                  </from>
                  <to>
                    <xdr:col>9</xdr:col>
                    <xdr:colOff>1038225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Scroll Bar 5">
              <controlPr defaultSize="0" autoPict="0">
                <anchor moveWithCells="1">
                  <from>
                    <xdr:col>8</xdr:col>
                    <xdr:colOff>19050</xdr:colOff>
                    <xdr:row>16</xdr:row>
                    <xdr:rowOff>28575</xdr:rowOff>
                  </from>
                  <to>
                    <xdr:col>9</xdr:col>
                    <xdr:colOff>1038225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Scroll Bar 6">
              <controlPr defaultSize="0" autoPict="0">
                <anchor moveWithCells="1">
                  <from>
                    <xdr:col>8</xdr:col>
                    <xdr:colOff>19050</xdr:colOff>
                    <xdr:row>17</xdr:row>
                    <xdr:rowOff>28575</xdr:rowOff>
                  </from>
                  <to>
                    <xdr:col>9</xdr:col>
                    <xdr:colOff>1038225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Scroll Bar 11">
              <controlPr defaultSize="0" autoPict="0">
                <anchor moveWithCells="1">
                  <from>
                    <xdr:col>8</xdr:col>
                    <xdr:colOff>19050</xdr:colOff>
                    <xdr:row>19</xdr:row>
                    <xdr:rowOff>28575</xdr:rowOff>
                  </from>
                  <to>
                    <xdr:col>9</xdr:col>
                    <xdr:colOff>1038225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Scroll Bar 12">
              <controlPr defaultSize="0" autoPict="0">
                <anchor moveWithCells="1">
                  <from>
                    <xdr:col>8</xdr:col>
                    <xdr:colOff>19050</xdr:colOff>
                    <xdr:row>20</xdr:row>
                    <xdr:rowOff>28575</xdr:rowOff>
                  </from>
                  <to>
                    <xdr:col>9</xdr:col>
                    <xdr:colOff>1038225</xdr:colOff>
                    <xdr:row>20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Verfahrensorganisation</vt:lpstr>
      <vt:lpstr>Verfahrensorganisation!Druckbereich</vt:lpstr>
      <vt:lpstr>Verfahrensorganisation!Drucktitel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Brauneis Helmut</cp:lastModifiedBy>
  <cp:lastPrinted>2023-12-14T11:32:42Z</cp:lastPrinted>
  <dcterms:created xsi:type="dcterms:W3CDTF">2009-05-04T08:45:42Z</dcterms:created>
  <dcterms:modified xsi:type="dcterms:W3CDTF">2023-12-14T14:51:25Z</dcterms:modified>
</cp:coreProperties>
</file>