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B76C0ED2-05B2-4305-8ADB-F485FF51A7CE}" xr6:coauthVersionLast="47" xr6:coauthVersionMax="47" xr10:uidLastSave="{00000000-0000-0000-0000-000000000000}"/>
  <bookViews>
    <workbookView xWindow="-28920" yWindow="-120" windowWidth="29040" windowHeight="15840" tabRatio="914" xr2:uid="{00000000-000D-0000-FFFF-FFFF00000000}"/>
  </bookViews>
  <sheets>
    <sheet name="Brandschutz" sheetId="75" r:id="rId1"/>
  </sheets>
  <externalReferences>
    <externalReference r:id="rId2"/>
  </externalReferences>
  <definedNames>
    <definedName name="_1" localSheetId="0">[1]Summenblatt!$K$7</definedName>
    <definedName name="_1">#REF!</definedName>
    <definedName name="_1_9" comment="KB 1-9 = Errichtungskosten" localSheetId="0">[1]Summenblatt!$K$38</definedName>
    <definedName name="_1_9" comment="KB 1-9 = Errichtungskosten">#REF!</definedName>
    <definedName name="_2" localSheetId="0">[1]Summenblatt!$K$9</definedName>
    <definedName name="_2">#REF!</definedName>
    <definedName name="_3" localSheetId="0">[1]Summenblatt!$K$11</definedName>
    <definedName name="_3">#REF!</definedName>
    <definedName name="_3.01" localSheetId="0">[1]Summenblatt!$K$12</definedName>
    <definedName name="_3.01">#REF!</definedName>
    <definedName name="_3.02" localSheetId="0">[1]Summenblatt!$K$13</definedName>
    <definedName name="_3.02">#REF!</definedName>
    <definedName name="_3.03" localSheetId="0">[1]Summenblatt!$K$14</definedName>
    <definedName name="_3.03">#REF!</definedName>
    <definedName name="_3.04" localSheetId="0">[1]Summenblatt!$K$15</definedName>
    <definedName name="_3.04">#REF!</definedName>
    <definedName name="_3.05" localSheetId="0">[1]Summenblatt!$K$16</definedName>
    <definedName name="_3.05">#REF!</definedName>
    <definedName name="_3.06" localSheetId="0">[1]Summenblatt!$K$17</definedName>
    <definedName name="_3.06">#REF!</definedName>
    <definedName name="_3.07" localSheetId="0">[1]Summenblatt!$K$18</definedName>
    <definedName name="_3.07">#REF!</definedName>
    <definedName name="_3.08" localSheetId="0">[1]Summenblatt!$K$19</definedName>
    <definedName name="_3.08">#REF!</definedName>
    <definedName name="_4" localSheetId="0">[1]Summenblatt!$K$21</definedName>
    <definedName name="_4">#REF!</definedName>
    <definedName name="_5" localSheetId="0">[1]Summenblatt!$K$23</definedName>
    <definedName name="_5">#REF!</definedName>
    <definedName name="_5.01" localSheetId="0">[1]Summenblatt!$K$24</definedName>
    <definedName name="_5.01">#REF!</definedName>
    <definedName name="_5.02" localSheetId="0">[1]Summenblatt!$K$25</definedName>
    <definedName name="_5.02">#REF!</definedName>
    <definedName name="_5.03" localSheetId="0">[1]Summenblatt!$K$26</definedName>
    <definedName name="_5.03">#REF!</definedName>
    <definedName name="_6" localSheetId="0">[1]Summenblatt!$K$28</definedName>
    <definedName name="_6">#REF!</definedName>
    <definedName name="_7" localSheetId="0">[1]Summenblatt!$K$30</definedName>
    <definedName name="_7">#REF!</definedName>
    <definedName name="_8" localSheetId="0">[1]Summenblatt!$K$32</definedName>
    <definedName name="_8">#REF!</definedName>
    <definedName name="_9" localSheetId="0">[1]Summenblatt!$K$34</definedName>
    <definedName name="_9">#REF!</definedName>
    <definedName name="_Brand" comment="Brandschutz" localSheetId="0">#REF!</definedName>
    <definedName name="_Brand" comment="Brandschutz">#REF!</definedName>
    <definedName name="_Brand_AHO" comment="Brandschutz nach AHO" localSheetId="0">#REF!</definedName>
    <definedName name="_Brand_AHO" comment="Brandschutz nach AHO">#REF!</definedName>
    <definedName name="_EK" localSheetId="0">[1]Summenblatt!$K$38</definedName>
    <definedName name="_EK">#REF!</definedName>
    <definedName name="_mvB" localSheetId="0">[1]Summenblatt!$G$43</definedName>
    <definedName name="_mvB" comment="mitzuverarbeitende Bausubstanz">#REF!</definedName>
    <definedName name="Brand_ohne_NK" localSheetId="0">#REF!</definedName>
    <definedName name="Brand_ohne_NK">#REF!</definedName>
    <definedName name="_xlnm.Print_Area" localSheetId="0">Brandschutz!$A$1:$I$94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75" l="1"/>
  <c r="D78" i="75"/>
  <c r="E78" i="75"/>
  <c r="E80" i="75" s="1"/>
  <c r="E54" i="75"/>
  <c r="I82" i="75" l="1"/>
  <c r="E60" i="75"/>
  <c r="I38" i="75"/>
  <c r="I34" i="75"/>
  <c r="I30" i="75"/>
  <c r="I28" i="75"/>
  <c r="I26" i="75"/>
  <c r="I25" i="75"/>
  <c r="I21" i="75"/>
  <c r="I19" i="75"/>
  <c r="I18" i="75"/>
  <c r="I17" i="75"/>
  <c r="I16" i="75"/>
  <c r="I15" i="75"/>
  <c r="I14" i="75"/>
  <c r="I13" i="75"/>
  <c r="I9" i="75"/>
  <c r="I7" i="75"/>
  <c r="I24" i="75" l="1"/>
  <c r="E23" i="75"/>
  <c r="I12" i="75"/>
  <c r="E11" i="75"/>
  <c r="I32" i="75"/>
  <c r="I36" i="75" l="1"/>
  <c r="I40" i="75" s="1"/>
  <c r="E58" i="75" s="1"/>
  <c r="E36" i="75"/>
  <c r="D23" i="75" s="1"/>
  <c r="D21" i="75" l="1"/>
  <c r="D28" i="75"/>
  <c r="D34" i="75"/>
  <c r="D7" i="75"/>
  <c r="D30" i="75"/>
  <c r="D9" i="75"/>
  <c r="D32" i="75"/>
  <c r="D11" i="75"/>
  <c r="E62" i="75"/>
  <c r="F65" i="75" s="1"/>
  <c r="F79" i="75" s="1"/>
  <c r="D36" i="75" l="1"/>
  <c r="F74" i="75"/>
  <c r="F69" i="75"/>
  <c r="F70" i="75"/>
  <c r="F76" i="75"/>
  <c r="F75" i="75"/>
  <c r="F77" i="75"/>
  <c r="F72" i="75"/>
  <c r="F71" i="75"/>
  <c r="F73" i="75"/>
  <c r="F68" i="75"/>
  <c r="F78" i="75" l="1"/>
  <c r="F80" i="75" s="1"/>
  <c r="I80" i="75" s="1"/>
  <c r="I84" i="75" l="1"/>
  <c r="I86" i="75" l="1"/>
  <c r="I89" i="75" s="1"/>
  <c r="E94" i="75" l="1"/>
  <c r="I90" i="75"/>
  <c r="I92" i="75" s="1"/>
</calcChain>
</file>

<file path=xl/sharedStrings.xml><?xml version="1.0" encoding="utf-8"?>
<sst xmlns="http://schemas.openxmlformats.org/spreadsheetml/2006/main" count="86" uniqueCount="81">
  <si>
    <t>zzgl. Nebenkosten</t>
  </si>
  <si>
    <t>zzgl. MWSt.</t>
  </si>
  <si>
    <t>LPH 3 Entwurfsplanung</t>
  </si>
  <si>
    <t>LPH 9 Objektbetreuung</t>
  </si>
  <si>
    <t>Stundenpool (optionale Leistungen)</t>
  </si>
  <si>
    <t>Summe Brandschutz ohne Nebenkosten</t>
  </si>
  <si>
    <t xml:space="preserve">Summe Brandschutz brutto </t>
  </si>
  <si>
    <t>Ermittlung Bemessungsgrundlage (BMGL)</t>
  </si>
  <si>
    <t>ERK %</t>
  </si>
  <si>
    <t>Errichtungskosten in €</t>
  </si>
  <si>
    <t>BMGL %</t>
  </si>
  <si>
    <t>BMGL in €</t>
  </si>
  <si>
    <t>AUFSCHLIESSUNG</t>
  </si>
  <si>
    <t>BAUWERK – ROHBAU</t>
  </si>
  <si>
    <t>BAUWERK – TECHNIK</t>
  </si>
  <si>
    <t>.01</t>
  </si>
  <si>
    <t>Abwasser-, Wasser-, Gasanlagen</t>
  </si>
  <si>
    <t>.02</t>
  </si>
  <si>
    <t>Wärme- und Kälteversorgungsanlagen</t>
  </si>
  <si>
    <t>.03</t>
  </si>
  <si>
    <t>Lufttechnische Anlagen</t>
  </si>
  <si>
    <t>.04</t>
  </si>
  <si>
    <t>Starkstrom - Elektroanlagen</t>
  </si>
  <si>
    <t>.05</t>
  </si>
  <si>
    <t>Fernmelde-, IT- und Sicherheitsanlagen</t>
  </si>
  <si>
    <t>.06</t>
  </si>
  <si>
    <t>Fördertechnische Anlagen</t>
  </si>
  <si>
    <t>.07</t>
  </si>
  <si>
    <t>Nutzungsspezifische Anlagen</t>
  </si>
  <si>
    <t>.08</t>
  </si>
  <si>
    <t>Gebäudeautomation</t>
  </si>
  <si>
    <t>BAUWERK – AUSBAU</t>
  </si>
  <si>
    <t>EINRICHTUNG</t>
  </si>
  <si>
    <t>Einbaumöbel</t>
  </si>
  <si>
    <t>Serienmöbel</t>
  </si>
  <si>
    <t>Nutzungsspezifische Ausstattung</t>
  </si>
  <si>
    <t>AUSSENANLAGEN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</si>
  <si>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</si>
  <si>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RESERVEN</t>
  </si>
  <si>
    <t>ERRICHTUNGSKOSTEN</t>
  </si>
  <si>
    <t>mitzuverarbeitende Bausubstanz</t>
  </si>
  <si>
    <t>BEMESSUNGSGRUNDLAGE</t>
  </si>
  <si>
    <t>Anforderungsmerkmale/Bewertungspunkte</t>
  </si>
  <si>
    <t>gewählt</t>
  </si>
  <si>
    <t>mögl Punkte</t>
  </si>
  <si>
    <t>(A) Vielfalt der Besonderheiten in den Projektinhalten</t>
  </si>
  <si>
    <t>6 bis 42</t>
  </si>
  <si>
    <t>(B) Komplexität der Projektorganisation</t>
  </si>
  <si>
    <t>1 bis 5</t>
  </si>
  <si>
    <t>(C) Risiko bei der Projektrealisierung</t>
  </si>
  <si>
    <t>(D) Termin und Kostenanforderungen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</si>
  <si>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</si>
  <si>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Vergütungsermittlung</t>
  </si>
  <si>
    <t>Bemessungsgrundlage:</t>
  </si>
  <si>
    <r>
      <t>Faktor aus Bewertungspunkten [f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 xml:space="preserve"> = 0,021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+ 0,761]</t>
    </r>
  </si>
  <si>
    <t>(PL + ÖBA)</t>
  </si>
  <si>
    <t>Umbauzuschlag nach BP.11</t>
  </si>
  <si>
    <r>
      <t>Vergütung VBPT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</si>
  <si>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LM.VM</t>
  </si>
  <si>
    <t>LPH 1 Grundlagenanalyse</t>
  </si>
  <si>
    <t>LPH 2 Vorentwurfsplanung</t>
  </si>
  <si>
    <t>LPH 4 Einreichplanung</t>
  </si>
  <si>
    <t xml:space="preserve">LPH 5 Ausführungsplanung </t>
  </si>
  <si>
    <t>LPH 6 Ausschreibung</t>
  </si>
  <si>
    <t xml:space="preserve">          Mitwirkung an der Vergabe</t>
  </si>
  <si>
    <t>LPH 7 Begleitung der Bauausführung</t>
  </si>
  <si>
    <t>LPH 8 Örtliche Bauaufsicht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</si>
  <si>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</si>
  <si>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t>Prozentanteil an Errichtungskosten (netto, inkl. NK)</t>
  </si>
  <si>
    <r>
      <t>%-Satz für BPT [h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= 1,75 x (117,07 x (BMGL)</t>
    </r>
    <r>
      <rPr>
        <vertAlign val="superscript"/>
        <sz val="10"/>
        <rFont val="Arial"/>
        <family val="2"/>
      </rPr>
      <t>(-0,41731)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bwT)</t>
    </r>
    <r>
      <rPr>
        <sz val="10"/>
        <rFont val="Arial"/>
        <family val="2"/>
      </rPr>
      <t>]</t>
    </r>
  </si>
  <si>
    <t>Brandschutz nach VM.BR.2023</t>
  </si>
  <si>
    <t>Summe Brandschutz netto inkl. NK</t>
  </si>
  <si>
    <t>NEBENKOSTEN</t>
  </si>
  <si>
    <t>mehr als 20 Nutzer, Planungsbeteiligte</t>
  </si>
  <si>
    <t>über 100 Mio €, soweit relevant für BR</t>
  </si>
  <si>
    <t>gering        durchschnitt.          hoch</t>
  </si>
  <si>
    <t>0 bis 5</t>
  </si>
  <si>
    <t>0 bis 3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</si>
  <si>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</si>
  <si>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>Zusatz Nachweise Nachhaltigkeit</t>
  </si>
  <si>
    <r>
      <rPr>
        <b/>
        <sz val="8"/>
        <color rgb="FF000000"/>
        <rFont val="Arial"/>
        <family val="2"/>
      </rPr>
      <t xml:space="preserve">Brandschutz </t>
    </r>
    <r>
      <rPr>
        <sz val="8"/>
        <color indexed="8"/>
        <rFont val="Arial"/>
        <family val="2"/>
      </rPr>
      <t xml:space="preserve">                            
nach VM.BR.2023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</si>
</sst>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0.000%"/>
    <numFmt numFmtId="166" formatCode="#,##0&quot; öS&quot;"/>
    <numFmt numFmtId="167" formatCode="#,##0&quot; €&quot;"/>
    <numFmt numFmtId="168" formatCode="_-* #,##0.0000_-;\-* #,##0.0000_-;_-* &quot;-&quot;??_-;_-@_-"/>
    <numFmt numFmtId="169" formatCode="0.0%"/>
    <numFmt numFmtId="172" formatCode="#,##0\ &quot;h&quot;"/>
    <numFmt numFmtId="173" formatCode="#,##0.00\ &quot;€/h&quot;"/>
    <numFmt numFmtId="175" formatCode="&quot;.&quot;0#"/>
    <numFmt numFmtId="176" formatCode="#,##0.00000"/>
    <numFmt numFmtId="177" formatCode="0.0000%"/>
    <numFmt numFmtId="178" formatCode="_-* #,##0_-;\-* #,##0_-;_-* &quot;-&quot;??_-;_-@_-"/>
  </numFmts>
  <fonts count="5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0" tint="-0.249977111117893"/>
      <name val="Arial"/>
      <family val="2"/>
    </font>
    <font>
      <b/>
      <sz val="13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9"/>
      <color theme="0" tint="-0.249977111117893"/>
      <name val="Arial"/>
      <family val="2"/>
    </font>
    <font>
      <b/>
      <sz val="8"/>
      <color rgb="FF000000"/>
      <name val="Arial"/>
      <family val="2"/>
    </font>
    <font>
      <sz val="14"/>
      <name val="Arial"/>
      <family val="2"/>
    </font>
    <font>
      <sz val="8"/>
      <color theme="1" tint="0.49998474074526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3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8" borderId="8" applyNumberFormat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9" borderId="8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28" fillId="11" borderId="0" applyNumberFormat="0" applyBorder="0" applyAlignment="0" applyProtection="0"/>
    <xf numFmtId="0" fontId="12" fillId="0" borderId="0" applyFont="0" applyFill="0" applyBorder="0" applyAlignment="0" applyProtection="0"/>
    <xf numFmtId="0" fontId="29" fillId="12" borderId="0" applyNumberFormat="0" applyBorder="0" applyAlignment="0" applyProtection="0"/>
    <xf numFmtId="0" fontId="21" fillId="13" borderId="10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14" borderId="0" applyNumberFormat="0" applyBorder="0" applyAlignment="0" applyProtection="0"/>
    <xf numFmtId="0" fontId="21" fillId="0" borderId="0"/>
    <xf numFmtId="0" fontId="2" fillId="0" borderId="0"/>
    <xf numFmtId="0" fontId="4" fillId="0" borderId="0"/>
    <xf numFmtId="0" fontId="21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15" borderId="15" applyNumberFormat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20">
    <xf numFmtId="0" fontId="0" fillId="0" borderId="0" xfId="0"/>
    <xf numFmtId="0" fontId="5" fillId="0" borderId="0" xfId="32" applyFont="1"/>
    <xf numFmtId="0" fontId="6" fillId="0" borderId="0" xfId="32" applyFont="1" applyAlignment="1">
      <alignment vertical="center"/>
    </xf>
    <xf numFmtId="0" fontId="6" fillId="0" borderId="0" xfId="32" applyFont="1" applyAlignment="1">
      <alignment horizontal="left"/>
    </xf>
    <xf numFmtId="10" fontId="5" fillId="0" borderId="0" xfId="32" applyNumberFormat="1" applyFont="1" applyAlignment="1">
      <alignment horizontal="right"/>
    </xf>
    <xf numFmtId="3" fontId="5" fillId="0" borderId="0" xfId="32" applyNumberFormat="1" applyFont="1" applyAlignment="1">
      <alignment horizontal="right"/>
    </xf>
    <xf numFmtId="0" fontId="13" fillId="0" borderId="0" xfId="32" applyFont="1" applyAlignment="1">
      <alignment vertical="center"/>
    </xf>
    <xf numFmtId="0" fontId="14" fillId="0" borderId="0" xfId="32" applyFont="1" applyAlignment="1">
      <alignment vertical="center"/>
    </xf>
    <xf numFmtId="10" fontId="14" fillId="0" borderId="0" xfId="32" applyNumberFormat="1" applyFont="1" applyAlignment="1">
      <alignment horizontal="center" vertical="center"/>
    </xf>
    <xf numFmtId="0" fontId="2" fillId="0" borderId="0" xfId="29" applyAlignment="1">
      <alignment vertical="center"/>
    </xf>
    <xf numFmtId="0" fontId="2" fillId="0" borderId="0" xfId="29"/>
    <xf numFmtId="0" fontId="2" fillId="0" borderId="0" xfId="29" applyAlignment="1">
      <alignment horizontal="right"/>
    </xf>
    <xf numFmtId="165" fontId="2" fillId="0" borderId="0" xfId="29" applyNumberFormat="1"/>
    <xf numFmtId="166" fontId="7" fillId="0" borderId="0" xfId="29" applyNumberFormat="1" applyFont="1"/>
    <xf numFmtId="10" fontId="2" fillId="0" borderId="0" xfId="29" applyNumberFormat="1" applyAlignment="1">
      <alignment horizontal="right"/>
    </xf>
    <xf numFmtId="167" fontId="9" fillId="0" borderId="0" xfId="29" applyNumberFormat="1" applyFont="1" applyAlignment="1">
      <alignment vertical="center"/>
    </xf>
    <xf numFmtId="3" fontId="14" fillId="0" borderId="0" xfId="32" applyNumberFormat="1" applyFont="1" applyAlignment="1">
      <alignment horizontal="center" vertical="center"/>
    </xf>
    <xf numFmtId="10" fontId="5" fillId="0" borderId="0" xfId="32" applyNumberFormat="1" applyFont="1"/>
    <xf numFmtId="0" fontId="8" fillId="0" borderId="0" xfId="32" applyFont="1"/>
    <xf numFmtId="3" fontId="8" fillId="0" borderId="0" xfId="32" applyNumberFormat="1" applyFont="1"/>
    <xf numFmtId="0" fontId="5" fillId="0" borderId="0" xfId="32" applyFont="1" applyAlignment="1">
      <alignment horizontal="left"/>
    </xf>
    <xf numFmtId="3" fontId="5" fillId="0" borderId="0" xfId="32" applyNumberFormat="1" applyFont="1" applyAlignment="1">
      <alignment horizontal="left" wrapText="1"/>
    </xf>
    <xf numFmtId="10" fontId="16" fillId="0" borderId="0" xfId="32" applyNumberFormat="1" applyFont="1" applyAlignment="1">
      <alignment horizontal="left" wrapText="1"/>
    </xf>
    <xf numFmtId="167" fontId="7" fillId="0" borderId="0" xfId="29" applyNumberFormat="1" applyFont="1"/>
    <xf numFmtId="9" fontId="2" fillId="0" borderId="0" xfId="29" applyNumberFormat="1" applyAlignment="1">
      <alignment horizontal="center"/>
    </xf>
    <xf numFmtId="165" fontId="2" fillId="0" borderId="0" xfId="29" applyNumberFormat="1" applyAlignment="1">
      <alignment horizontal="left"/>
    </xf>
    <xf numFmtId="0" fontId="2" fillId="0" borderId="4" xfId="29" applyBorder="1"/>
    <xf numFmtId="0" fontId="2" fillId="0" borderId="4" xfId="29" applyBorder="1" applyAlignment="1">
      <alignment horizontal="right"/>
    </xf>
    <xf numFmtId="165" fontId="2" fillId="0" borderId="4" xfId="29" applyNumberFormat="1" applyBorder="1"/>
    <xf numFmtId="0" fontId="1" fillId="0" borderId="0" xfId="29" applyFont="1"/>
    <xf numFmtId="0" fontId="1" fillId="0" borderId="0" xfId="29" applyFont="1" applyAlignment="1">
      <alignment horizontal="right"/>
    </xf>
    <xf numFmtId="165" fontId="1" fillId="0" borderId="0" xfId="29" applyNumberFormat="1" applyFont="1"/>
    <xf numFmtId="166" fontId="7" fillId="0" borderId="4" xfId="29" applyNumberFormat="1" applyFont="1" applyBorder="1"/>
    <xf numFmtId="166" fontId="7" fillId="0" borderId="5" xfId="29" applyNumberFormat="1" applyFont="1" applyBorder="1"/>
    <xf numFmtId="0" fontId="2" fillId="0" borderId="5" xfId="29" applyBorder="1"/>
    <xf numFmtId="9" fontId="2" fillId="0" borderId="4" xfId="29" applyNumberFormat="1" applyBorder="1" applyAlignment="1">
      <alignment horizontal="center"/>
    </xf>
    <xf numFmtId="9" fontId="2" fillId="0" borderId="5" xfId="29" applyNumberFormat="1" applyBorder="1" applyAlignment="1">
      <alignment horizontal="center"/>
    </xf>
    <xf numFmtId="3" fontId="13" fillId="0" borderId="0" xfId="32" applyNumberFormat="1" applyFont="1" applyAlignment="1">
      <alignment vertical="center"/>
    </xf>
    <xf numFmtId="10" fontId="14" fillId="0" borderId="0" xfId="32" applyNumberFormat="1" applyFont="1" applyAlignment="1">
      <alignment horizontal="right" vertical="center"/>
    </xf>
    <xf numFmtId="3" fontId="14" fillId="0" borderId="0" xfId="32" applyNumberFormat="1" applyFont="1" applyAlignment="1">
      <alignment horizontal="right" vertical="center"/>
    </xf>
    <xf numFmtId="42" fontId="2" fillId="0" borderId="0" xfId="29" applyNumberFormat="1"/>
    <xf numFmtId="0" fontId="1" fillId="16" borderId="0" xfId="29" applyFont="1" applyFill="1"/>
    <xf numFmtId="0" fontId="1" fillId="16" borderId="0" xfId="29" applyFont="1" applyFill="1" applyAlignment="1">
      <alignment horizontal="right"/>
    </xf>
    <xf numFmtId="165" fontId="1" fillId="16" borderId="0" xfId="29" applyNumberFormat="1" applyFont="1" applyFill="1"/>
    <xf numFmtId="0" fontId="2" fillId="16" borderId="0" xfId="29" applyFill="1"/>
    <xf numFmtId="167" fontId="17" fillId="16" borderId="0" xfId="29" applyNumberFormat="1" applyFont="1" applyFill="1"/>
    <xf numFmtId="0" fontId="9" fillId="0" borderId="0" xfId="32" applyFont="1" applyAlignment="1">
      <alignment horizontal="left"/>
    </xf>
    <xf numFmtId="169" fontId="5" fillId="0" borderId="16" xfId="32" applyNumberFormat="1" applyFont="1" applyBorder="1" applyAlignment="1">
      <alignment horizontal="right" vertical="center"/>
    </xf>
    <xf numFmtId="169" fontId="5" fillId="0" borderId="0" xfId="32" applyNumberFormat="1" applyFont="1" applyAlignment="1">
      <alignment horizontal="right" vertical="center"/>
    </xf>
    <xf numFmtId="0" fontId="2" fillId="0" borderId="0" xfId="30" applyAlignment="1">
      <alignment vertical="center"/>
    </xf>
    <xf numFmtId="0" fontId="1" fillId="0" borderId="0" xfId="30" applyFont="1" applyAlignment="1">
      <alignment vertical="center"/>
    </xf>
    <xf numFmtId="0" fontId="3" fillId="0" borderId="0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0" fontId="8" fillId="0" borderId="0" xfId="30" applyFont="1" applyAlignment="1">
      <alignment vertical="center"/>
    </xf>
    <xf numFmtId="165" fontId="1" fillId="0" borderId="0" xfId="30" applyNumberFormat="1" applyFont="1" applyAlignment="1">
      <alignment horizontal="right" vertical="center"/>
    </xf>
    <xf numFmtId="10" fontId="2" fillId="0" borderId="0" xfId="29" applyNumberFormat="1" applyAlignment="1">
      <alignment horizontal="center"/>
    </xf>
    <xf numFmtId="10" fontId="2" fillId="17" borderId="0" xfId="29" applyNumberFormat="1" applyFill="1" applyAlignment="1" applyProtection="1">
      <alignment horizontal="right"/>
      <protection locked="0"/>
    </xf>
    <xf numFmtId="10" fontId="2" fillId="0" borderId="4" xfId="29" applyNumberFormat="1" applyBorder="1" applyAlignment="1">
      <alignment horizontal="center"/>
    </xf>
    <xf numFmtId="10" fontId="2" fillId="0" borderId="5" xfId="29" applyNumberFormat="1" applyBorder="1" applyAlignment="1">
      <alignment horizontal="center"/>
    </xf>
    <xf numFmtId="0" fontId="39" fillId="18" borderId="0" xfId="29" applyFont="1" applyFill="1"/>
    <xf numFmtId="0" fontId="39" fillId="18" borderId="0" xfId="29" applyFont="1" applyFill="1" applyAlignment="1">
      <alignment horizontal="right"/>
    </xf>
    <xf numFmtId="165" fontId="39" fillId="18" borderId="0" xfId="29" applyNumberFormat="1" applyFont="1" applyFill="1"/>
    <xf numFmtId="0" fontId="40" fillId="18" borderId="0" xfId="29" applyFont="1" applyFill="1"/>
    <xf numFmtId="166" fontId="41" fillId="18" borderId="0" xfId="29" applyNumberFormat="1" applyFont="1" applyFill="1"/>
    <xf numFmtId="9" fontId="40" fillId="18" borderId="0" xfId="29" applyNumberFormat="1" applyFont="1" applyFill="1" applyAlignment="1">
      <alignment horizontal="center"/>
    </xf>
    <xf numFmtId="173" fontId="2" fillId="17" borderId="0" xfId="30" applyNumberFormat="1" applyFill="1" applyAlignment="1" applyProtection="1">
      <alignment horizontal="right" vertical="center"/>
      <protection locked="0"/>
    </xf>
    <xf numFmtId="10" fontId="5" fillId="0" borderId="0" xfId="32" applyNumberFormat="1" applyFont="1" applyAlignment="1">
      <alignment horizontal="right" vertical="center"/>
    </xf>
    <xf numFmtId="167" fontId="9" fillId="0" borderId="0" xfId="30" applyNumberFormat="1" applyFont="1" applyAlignment="1">
      <alignment vertical="center"/>
    </xf>
    <xf numFmtId="0" fontId="2" fillId="0" borderId="0" xfId="30" applyAlignment="1">
      <alignment horizontal="left" vertical="center"/>
    </xf>
    <xf numFmtId="0" fontId="8" fillId="0" borderId="0" xfId="32" applyFont="1" applyAlignment="1">
      <alignment vertical="center"/>
    </xf>
    <xf numFmtId="3" fontId="8" fillId="0" borderId="0" xfId="32" applyNumberFormat="1" applyFont="1" applyAlignment="1">
      <alignment horizontal="right" vertical="center"/>
    </xf>
    <xf numFmtId="10" fontId="8" fillId="0" borderId="0" xfId="32" applyNumberFormat="1" applyFont="1" applyAlignment="1">
      <alignment horizontal="right" vertical="center"/>
    </xf>
    <xf numFmtId="0" fontId="3" fillId="0" borderId="0" xfId="12" applyFont="1" applyFill="1" applyBorder="1" applyAlignment="1" applyProtection="1">
      <alignment horizontal="center" vertical="center"/>
    </xf>
    <xf numFmtId="0" fontId="13" fillId="0" borderId="2" xfId="32" applyFont="1" applyBorder="1" applyAlignment="1">
      <alignment vertical="center"/>
    </xf>
    <xf numFmtId="0" fontId="6" fillId="0" borderId="2" xfId="32" applyFont="1" applyBorder="1" applyAlignment="1">
      <alignment vertical="center"/>
    </xf>
    <xf numFmtId="164" fontId="9" fillId="16" borderId="16" xfId="32" applyNumberFormat="1" applyFont="1" applyFill="1" applyBorder="1" applyAlignment="1">
      <alignment horizontal="left" vertical="center"/>
    </xf>
    <xf numFmtId="0" fontId="9" fillId="16" borderId="16" xfId="32" applyFont="1" applyFill="1" applyBorder="1" applyAlignment="1">
      <alignment vertical="center"/>
    </xf>
    <xf numFmtId="0" fontId="6" fillId="0" borderId="16" xfId="32" applyFont="1" applyBorder="1" applyAlignment="1">
      <alignment vertical="center"/>
    </xf>
    <xf numFmtId="1" fontId="5" fillId="0" borderId="0" xfId="32" applyNumberFormat="1" applyFont="1" applyAlignment="1">
      <alignment horizontal="left"/>
    </xf>
    <xf numFmtId="169" fontId="5" fillId="0" borderId="0" xfId="32" applyNumberFormat="1" applyFont="1" applyAlignment="1">
      <alignment horizontal="right"/>
    </xf>
    <xf numFmtId="169" fontId="5" fillId="0" borderId="17" xfId="32" applyNumberFormat="1" applyFont="1" applyBorder="1" applyAlignment="1">
      <alignment horizontal="right"/>
    </xf>
    <xf numFmtId="169" fontId="5" fillId="0" borderId="22" xfId="32" applyNumberFormat="1" applyFont="1" applyBorder="1" applyAlignment="1">
      <alignment horizontal="right"/>
    </xf>
    <xf numFmtId="169" fontId="5" fillId="0" borderId="24" xfId="32" applyNumberFormat="1" applyFont="1" applyBorder="1" applyAlignment="1">
      <alignment horizontal="right"/>
    </xf>
    <xf numFmtId="1" fontId="5" fillId="0" borderId="0" xfId="32" applyNumberFormat="1" applyFont="1" applyAlignment="1">
      <alignment horizontal="center"/>
    </xf>
    <xf numFmtId="0" fontId="1" fillId="16" borderId="0" xfId="32" applyFont="1" applyFill="1" applyAlignment="1">
      <alignment horizontal="left" vertical="center"/>
    </xf>
    <xf numFmtId="0" fontId="43" fillId="16" borderId="0" xfId="32" applyFont="1" applyFill="1" applyAlignment="1">
      <alignment vertical="center"/>
    </xf>
    <xf numFmtId="9" fontId="1" fillId="16" borderId="0" xfId="32" applyNumberFormat="1" applyFont="1" applyFill="1" applyAlignment="1">
      <alignment vertical="center"/>
    </xf>
    <xf numFmtId="0" fontId="20" fillId="0" borderId="0" xfId="32" applyFont="1" applyAlignment="1">
      <alignment horizontal="left"/>
    </xf>
    <xf numFmtId="0" fontId="39" fillId="18" borderId="0" xfId="32" applyFont="1" applyFill="1" applyAlignment="1">
      <alignment horizontal="left" vertical="center"/>
    </xf>
    <xf numFmtId="0" fontId="44" fillId="18" borderId="0" xfId="32" applyFont="1" applyFill="1" applyAlignment="1">
      <alignment vertical="center"/>
    </xf>
    <xf numFmtId="0" fontId="44" fillId="18" borderId="0" xfId="32" applyFont="1" applyFill="1"/>
    <xf numFmtId="3" fontId="45" fillId="18" borderId="0" xfId="32" applyNumberFormat="1" applyFont="1" applyFill="1" applyAlignment="1">
      <alignment horizontal="center"/>
    </xf>
    <xf numFmtId="0" fontId="15" fillId="0" borderId="0" xfId="32" applyFont="1"/>
    <xf numFmtId="0" fontId="5" fillId="0" borderId="0" xfId="32" applyFont="1" applyAlignment="1">
      <alignment vertical="top"/>
    </xf>
    <xf numFmtId="0" fontId="6" fillId="0" borderId="0" xfId="32" applyFont="1" applyAlignment="1">
      <alignment vertical="top"/>
    </xf>
    <xf numFmtId="3" fontId="6" fillId="0" borderId="0" xfId="32" applyNumberFormat="1" applyFont="1" applyAlignment="1">
      <alignment vertical="top" wrapText="1"/>
    </xf>
    <xf numFmtId="167" fontId="2" fillId="0" borderId="0" xfId="30" applyNumberFormat="1" applyAlignment="1">
      <alignment vertical="center"/>
    </xf>
    <xf numFmtId="0" fontId="1" fillId="16" borderId="4" xfId="30" applyFont="1" applyFill="1" applyBorder="1" applyAlignment="1">
      <alignment vertical="center"/>
    </xf>
    <xf numFmtId="0" fontId="2" fillId="16" borderId="4" xfId="30" applyFill="1" applyBorder="1" applyAlignment="1">
      <alignment horizontal="right" vertical="center"/>
    </xf>
    <xf numFmtId="42" fontId="1" fillId="16" borderId="4" xfId="30" applyNumberFormat="1" applyFont="1" applyFill="1" applyBorder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2" fillId="0" borderId="2" xfId="29" applyBorder="1" applyAlignment="1">
      <alignment vertical="center"/>
    </xf>
    <xf numFmtId="0" fontId="5" fillId="0" borderId="2" xfId="32" applyFont="1" applyBorder="1"/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0" fontId="3" fillId="0" borderId="2" xfId="12" applyFont="1" applyBorder="1" applyAlignment="1" applyProtection="1">
      <alignment horizontal="center" vertical="center"/>
    </xf>
    <xf numFmtId="0" fontId="2" fillId="0" borderId="3" xfId="29" applyBorder="1" applyAlignment="1">
      <alignment vertical="center"/>
    </xf>
    <xf numFmtId="0" fontId="5" fillId="0" borderId="3" xfId="32" applyFont="1" applyBorder="1"/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0" fontId="3" fillId="0" borderId="3" xfId="12" applyFont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10" fontId="5" fillId="0" borderId="0" xfId="32" applyNumberFormat="1" applyFont="1" applyAlignment="1">
      <alignment horizontal="center"/>
    </xf>
    <xf numFmtId="42" fontId="10" fillId="18" borderId="0" xfId="30" applyNumberFormat="1" applyFont="1" applyFill="1" applyAlignment="1">
      <alignment horizontal="right" vertical="center"/>
    </xf>
    <xf numFmtId="4" fontId="2" fillId="16" borderId="0" xfId="29" applyNumberFormat="1" applyFill="1"/>
    <xf numFmtId="0" fontId="46" fillId="0" borderId="0" xfId="32" applyFont="1"/>
    <xf numFmtId="3" fontId="5" fillId="0" borderId="0" xfId="32" applyNumberFormat="1" applyFont="1" applyAlignment="1">
      <alignment horizontal="left"/>
    </xf>
    <xf numFmtId="176" fontId="2" fillId="0" borderId="0" xfId="29" applyNumberFormat="1" applyAlignment="1">
      <alignment vertical="center"/>
    </xf>
    <xf numFmtId="10" fontId="47" fillId="0" borderId="0" xfId="32" applyNumberFormat="1" applyFont="1"/>
    <xf numFmtId="9" fontId="2" fillId="17" borderId="21" xfId="30" applyNumberFormat="1" applyFill="1" applyBorder="1" applyAlignment="1" applyProtection="1">
      <alignment horizontal="right" vertical="center"/>
      <protection locked="0"/>
    </xf>
    <xf numFmtId="165" fontId="1" fillId="0" borderId="0" xfId="42" applyNumberFormat="1" applyFont="1" applyFill="1" applyAlignment="1" applyProtection="1">
      <alignment horizontal="right" vertical="center"/>
    </xf>
    <xf numFmtId="0" fontId="2" fillId="0" borderId="2" xfId="29" applyBorder="1"/>
    <xf numFmtId="0" fontId="2" fillId="0" borderId="2" xfId="30" applyBorder="1" applyAlignment="1">
      <alignment vertical="center"/>
    </xf>
    <xf numFmtId="165" fontId="1" fillId="0" borderId="2" xfId="30" applyNumberFormat="1" applyFont="1" applyBorder="1" applyAlignment="1">
      <alignment horizontal="right" vertical="center"/>
    </xf>
    <xf numFmtId="42" fontId="8" fillId="16" borderId="2" xfId="29" applyNumberFormat="1" applyFont="1" applyFill="1" applyBorder="1" applyAlignment="1">
      <alignment vertical="center"/>
    </xf>
    <xf numFmtId="1" fontId="48" fillId="0" borderId="0" xfId="12" applyNumberFormat="1" applyFont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10" fontId="42" fillId="0" borderId="0" xfId="42" applyNumberFormat="1" applyFont="1" applyAlignment="1">
      <alignment horizontal="right" vertical="center"/>
    </xf>
    <xf numFmtId="10" fontId="2" fillId="17" borderId="18" xfId="30" applyNumberFormat="1" applyFill="1" applyBorder="1" applyAlignment="1" applyProtection="1">
      <alignment horizontal="right" vertical="center"/>
      <protection locked="0"/>
    </xf>
    <xf numFmtId="167" fontId="2" fillId="0" borderId="25" xfId="30" applyNumberFormat="1" applyBorder="1" applyAlignment="1">
      <alignment vertical="center"/>
    </xf>
    <xf numFmtId="10" fontId="2" fillId="17" borderId="21" xfId="30" applyNumberFormat="1" applyFill="1" applyBorder="1" applyAlignment="1" applyProtection="1">
      <alignment horizontal="right" vertical="center"/>
      <protection locked="0"/>
    </xf>
    <xf numFmtId="10" fontId="42" fillId="0" borderId="2" xfId="42" applyNumberFormat="1" applyFont="1" applyBorder="1" applyAlignment="1">
      <alignment horizontal="right" vertical="center"/>
    </xf>
    <xf numFmtId="10" fontId="2" fillId="17" borderId="26" xfId="30" applyNumberFormat="1" applyFill="1" applyBorder="1" applyAlignment="1" applyProtection="1">
      <alignment horizontal="right" vertical="center"/>
      <protection locked="0"/>
    </xf>
    <xf numFmtId="167" fontId="2" fillId="0" borderId="27" xfId="30" applyNumberFormat="1" applyBorder="1" applyAlignment="1">
      <alignment vertical="center"/>
    </xf>
    <xf numFmtId="0" fontId="2" fillId="0" borderId="0" xfId="30" applyAlignment="1">
      <alignment horizontal="left" vertical="top"/>
    </xf>
    <xf numFmtId="0" fontId="2" fillId="0" borderId="0" xfId="30" applyAlignment="1">
      <alignment vertical="top"/>
    </xf>
    <xf numFmtId="10" fontId="2" fillId="0" borderId="6" xfId="30" applyNumberFormat="1" applyBorder="1" applyAlignment="1">
      <alignment horizontal="right" vertical="top"/>
    </xf>
    <xf numFmtId="167" fontId="8" fillId="0" borderId="0" xfId="30" applyNumberFormat="1" applyFont="1" applyAlignment="1">
      <alignment vertical="top"/>
    </xf>
    <xf numFmtId="10" fontId="5" fillId="0" borderId="0" xfId="32" applyNumberFormat="1" applyFont="1" applyAlignment="1">
      <alignment horizontal="right" vertical="top"/>
    </xf>
    <xf numFmtId="10" fontId="2" fillId="0" borderId="0" xfId="30" applyNumberFormat="1" applyAlignment="1">
      <alignment horizontal="right" vertical="center"/>
    </xf>
    <xf numFmtId="42" fontId="1" fillId="16" borderId="0" xfId="29" applyNumberFormat="1" applyFont="1" applyFill="1"/>
    <xf numFmtId="9" fontId="2" fillId="16" borderId="0" xfId="29" applyNumberFormat="1" applyFill="1"/>
    <xf numFmtId="42" fontId="1" fillId="0" borderId="0" xfId="29" applyNumberFormat="1" applyFont="1"/>
    <xf numFmtId="42" fontId="2" fillId="0" borderId="4" xfId="29" applyNumberFormat="1" applyBorder="1"/>
    <xf numFmtId="42" fontId="39" fillId="18" borderId="0" xfId="29" applyNumberFormat="1" applyFont="1" applyFill="1"/>
    <xf numFmtId="0" fontId="19" fillId="0" borderId="0" xfId="32" applyFont="1"/>
    <xf numFmtId="177" fontId="19" fillId="0" borderId="0" xfId="42" applyNumberFormat="1" applyFont="1" applyProtection="1"/>
    <xf numFmtId="172" fontId="8" fillId="17" borderId="19" xfId="32" applyNumberFormat="1" applyFont="1" applyFill="1" applyBorder="1" applyAlignment="1" applyProtection="1">
      <alignment horizontal="right" vertical="center"/>
      <protection locked="0"/>
    </xf>
    <xf numFmtId="3" fontId="8" fillId="16" borderId="21" xfId="41" applyNumberFormat="1" applyFont="1" applyFill="1" applyBorder="1" applyAlignment="1">
      <alignment vertical="center"/>
    </xf>
    <xf numFmtId="164" fontId="16" fillId="0" borderId="17" xfId="32" applyNumberFormat="1" applyFont="1" applyBorder="1" applyAlignment="1">
      <alignment horizontal="left"/>
    </xf>
    <xf numFmtId="0" fontId="16" fillId="0" borderId="17" xfId="32" applyFont="1" applyBorder="1"/>
    <xf numFmtId="3" fontId="8" fillId="17" borderId="21" xfId="41" applyNumberFormat="1" applyFont="1" applyFill="1" applyBorder="1" applyAlignment="1" applyProtection="1">
      <alignment vertical="center"/>
      <protection locked="0"/>
    </xf>
    <xf numFmtId="164" fontId="16" fillId="0" borderId="22" xfId="32" applyNumberFormat="1" applyFont="1" applyBorder="1" applyAlignment="1">
      <alignment horizontal="left"/>
    </xf>
    <xf numFmtId="0" fontId="16" fillId="0" borderId="22" xfId="32" applyFont="1" applyBorder="1"/>
    <xf numFmtId="3" fontId="8" fillId="17" borderId="0" xfId="41" applyNumberFormat="1" applyFont="1" applyFill="1" applyBorder="1" applyAlignment="1" applyProtection="1">
      <alignment vertical="center"/>
      <protection locked="0"/>
    </xf>
    <xf numFmtId="3" fontId="8" fillId="17" borderId="16" xfId="41" applyNumberFormat="1" applyFont="1" applyFill="1" applyBorder="1" applyAlignment="1" applyProtection="1">
      <alignment vertical="center"/>
      <protection locked="0"/>
    </xf>
    <xf numFmtId="175" fontId="16" fillId="0" borderId="17" xfId="32" applyNumberFormat="1" applyFont="1" applyBorder="1" applyAlignment="1">
      <alignment horizontal="left"/>
    </xf>
    <xf numFmtId="0" fontId="16" fillId="0" borderId="22" xfId="32" applyFont="1" applyBorder="1" applyAlignment="1">
      <alignment horizontal="left"/>
    </xf>
    <xf numFmtId="0" fontId="16" fillId="0" borderId="24" xfId="32" applyFont="1" applyBorder="1"/>
    <xf numFmtId="3" fontId="8" fillId="17" borderId="28" xfId="41" applyNumberFormat="1" applyFont="1" applyFill="1" applyBorder="1" applyAlignment="1" applyProtection="1">
      <alignment vertical="center"/>
      <protection locked="0"/>
    </xf>
    <xf numFmtId="178" fontId="8" fillId="0" borderId="0" xfId="41" applyNumberFormat="1" applyFont="1" applyAlignment="1">
      <alignment vertical="center"/>
    </xf>
    <xf numFmtId="1" fontId="9" fillId="16" borderId="0" xfId="32" applyNumberFormat="1" applyFont="1" applyFill="1" applyAlignment="1">
      <alignment vertical="center"/>
    </xf>
    <xf numFmtId="10" fontId="5" fillId="17" borderId="0" xfId="32" applyNumberFormat="1" applyFont="1" applyFill="1" applyAlignment="1">
      <alignment horizontal="right"/>
    </xf>
    <xf numFmtId="167" fontId="9" fillId="17" borderId="0" xfId="30" applyNumberFormat="1" applyFont="1" applyFill="1" applyAlignment="1">
      <alignment vertical="center"/>
    </xf>
    <xf numFmtId="10" fontId="5" fillId="17" borderId="21" xfId="32" applyNumberFormat="1" applyFont="1" applyFill="1" applyBorder="1" applyAlignment="1">
      <alignment horizontal="right"/>
    </xf>
    <xf numFmtId="167" fontId="9" fillId="17" borderId="21" xfId="30" applyNumberFormat="1" applyFont="1" applyFill="1" applyBorder="1" applyAlignment="1">
      <alignment vertical="center"/>
    </xf>
    <xf numFmtId="165" fontId="1" fillId="0" borderId="6" xfId="30" applyNumberFormat="1" applyFont="1" applyBorder="1" applyAlignment="1">
      <alignment horizontal="right" vertical="center"/>
    </xf>
    <xf numFmtId="167" fontId="8" fillId="0" borderId="0" xfId="30" applyNumberFormat="1" applyFont="1" applyAlignment="1">
      <alignment vertical="center"/>
    </xf>
    <xf numFmtId="42" fontId="9" fillId="0" borderId="0" xfId="29" applyNumberFormat="1" applyFont="1" applyAlignment="1">
      <alignment vertical="center"/>
    </xf>
    <xf numFmtId="1" fontId="16" fillId="0" borderId="16" xfId="32" applyNumberFormat="1" applyFont="1" applyBorder="1"/>
    <xf numFmtId="1" fontId="16" fillId="0" borderId="20" xfId="32" applyNumberFormat="1" applyFont="1" applyBorder="1"/>
    <xf numFmtId="0" fontId="16" fillId="0" borderId="20" xfId="32" applyFont="1" applyBorder="1"/>
    <xf numFmtId="3" fontId="8" fillId="17" borderId="18" xfId="41" applyNumberFormat="1" applyFont="1" applyFill="1" applyBorder="1" applyAlignment="1" applyProtection="1">
      <alignment vertical="center"/>
      <protection locked="0"/>
    </xf>
    <xf numFmtId="3" fontId="8" fillId="17" borderId="29" xfId="41" applyNumberFormat="1" applyFont="1" applyFill="1" applyBorder="1" applyAlignment="1" applyProtection="1">
      <alignment vertical="center"/>
      <protection locked="0"/>
    </xf>
    <xf numFmtId="10" fontId="5" fillId="0" borderId="0" xfId="32" applyNumberFormat="1" applyFont="1" applyAlignment="1">
      <alignment vertical="top" wrapText="1"/>
    </xf>
    <xf numFmtId="42" fontId="2" fillId="0" borderId="0" xfId="29" applyNumberFormat="1" applyAlignment="1">
      <alignment vertical="center"/>
    </xf>
    <xf numFmtId="0" fontId="8" fillId="0" borderId="3" xfId="32" applyFont="1" applyBorder="1"/>
    <xf numFmtId="10" fontId="5" fillId="17" borderId="18" xfId="32" applyNumberFormat="1" applyFont="1" applyFill="1" applyBorder="1" applyAlignment="1">
      <alignment horizontal="right"/>
    </xf>
    <xf numFmtId="42" fontId="9" fillId="17" borderId="18" xfId="30" applyNumberFormat="1" applyFont="1" applyFill="1" applyBorder="1" applyAlignment="1">
      <alignment vertical="center"/>
    </xf>
    <xf numFmtId="42" fontId="39" fillId="18" borderId="0" xfId="32" applyNumberFormat="1" applyFont="1" applyFill="1" applyAlignment="1">
      <alignment horizontal="left" vertical="center"/>
    </xf>
    <xf numFmtId="3" fontId="8" fillId="0" borderId="0" xfId="32" applyNumberFormat="1" applyFont="1" applyAlignment="1">
      <alignment vertical="center"/>
    </xf>
    <xf numFmtId="9" fontId="8" fillId="17" borderId="18" xfId="32" applyNumberFormat="1" applyFont="1" applyFill="1" applyBorder="1" applyAlignment="1" applyProtection="1">
      <alignment horizontal="right" vertical="center"/>
      <protection locked="0"/>
    </xf>
    <xf numFmtId="3" fontId="8" fillId="16" borderId="16" xfId="32" applyNumberFormat="1" applyFont="1" applyFill="1" applyBorder="1" applyAlignment="1">
      <alignment vertical="center"/>
    </xf>
    <xf numFmtId="42" fontId="8" fillId="0" borderId="0" xfId="32" applyNumberFormat="1" applyFont="1" applyAlignment="1">
      <alignment horizontal="right" vertical="center"/>
    </xf>
    <xf numFmtId="0" fontId="5" fillId="0" borderId="0" xfId="32" applyFont="1" applyAlignment="1">
      <alignment vertical="center"/>
    </xf>
    <xf numFmtId="9" fontId="8" fillId="0" borderId="21" xfId="32" applyNumberFormat="1" applyFont="1" applyBorder="1" applyAlignment="1">
      <alignment horizontal="right" vertical="center"/>
    </xf>
    <xf numFmtId="9" fontId="8" fillId="17" borderId="21" xfId="32" applyNumberFormat="1" applyFont="1" applyFill="1" applyBorder="1" applyAlignment="1" applyProtection="1">
      <alignment horizontal="right" vertical="center"/>
      <protection locked="0"/>
    </xf>
    <xf numFmtId="3" fontId="5" fillId="0" borderId="21" xfId="32" applyNumberFormat="1" applyFont="1" applyBorder="1" applyAlignment="1">
      <alignment vertical="center"/>
    </xf>
    <xf numFmtId="3" fontId="8" fillId="16" borderId="18" xfId="32" applyNumberFormat="1" applyFont="1" applyFill="1" applyBorder="1" applyAlignment="1">
      <alignment vertical="center"/>
    </xf>
    <xf numFmtId="3" fontId="8" fillId="16" borderId="21" xfId="32" applyNumberFormat="1" applyFont="1" applyFill="1" applyBorder="1" applyAlignment="1">
      <alignment vertical="center"/>
    </xf>
    <xf numFmtId="3" fontId="8" fillId="16" borderId="23" xfId="32" applyNumberFormat="1" applyFont="1" applyFill="1" applyBorder="1" applyAlignment="1">
      <alignment vertical="center"/>
    </xf>
    <xf numFmtId="42" fontId="8" fillId="0" borderId="0" xfId="32" applyNumberFormat="1" applyFont="1" applyAlignment="1">
      <alignment vertical="center"/>
    </xf>
    <xf numFmtId="9" fontId="9" fillId="0" borderId="21" xfId="32" applyNumberFormat="1" applyFont="1" applyBorder="1" applyAlignment="1">
      <alignment horizontal="right" vertical="center"/>
    </xf>
    <xf numFmtId="3" fontId="8" fillId="0" borderId="18" xfId="32" applyNumberFormat="1" applyFont="1" applyBorder="1" applyAlignment="1">
      <alignment vertical="center"/>
    </xf>
    <xf numFmtId="3" fontId="1" fillId="16" borderId="0" xfId="32" applyNumberFormat="1" applyFont="1" applyFill="1" applyAlignment="1">
      <alignment horizontal="right" vertical="center"/>
    </xf>
    <xf numFmtId="0" fontId="43" fillId="0" borderId="0" xfId="32" applyFont="1" applyAlignment="1">
      <alignment vertical="center"/>
    </xf>
    <xf numFmtId="9" fontId="5" fillId="0" borderId="0" xfId="32" applyNumberFormat="1" applyFont="1" applyAlignment="1">
      <alignment horizontal="center" vertical="center"/>
    </xf>
    <xf numFmtId="9" fontId="5" fillId="17" borderId="21" xfId="32" applyNumberFormat="1" applyFont="1" applyFill="1" applyBorder="1" applyAlignment="1" applyProtection="1">
      <alignment horizontal="right" vertical="center"/>
      <protection locked="0"/>
    </xf>
    <xf numFmtId="177" fontId="1" fillId="16" borderId="0" xfId="42" applyNumberFormat="1" applyFont="1" applyFill="1" applyAlignment="1" applyProtection="1">
      <alignment horizontal="right" vertical="center"/>
    </xf>
    <xf numFmtId="10" fontId="47" fillId="0" borderId="0" xfId="32" applyNumberFormat="1" applyFont="1" applyAlignment="1">
      <alignment vertical="center"/>
    </xf>
    <xf numFmtId="10" fontId="5" fillId="0" borderId="0" xfId="32" applyNumberFormat="1" applyFont="1" applyAlignment="1">
      <alignment vertical="center" wrapText="1"/>
    </xf>
    <xf numFmtId="3" fontId="5" fillId="0" borderId="0" xfId="32" applyNumberFormat="1" applyFont="1" applyAlignment="1">
      <alignment horizontal="left" vertical="center"/>
    </xf>
    <xf numFmtId="0" fontId="5" fillId="0" borderId="0" xfId="32" applyFont="1" applyAlignment="1">
      <alignment horizontal="left" vertical="center"/>
    </xf>
    <xf numFmtId="42" fontId="1" fillId="16" borderId="0" xfId="29" applyNumberFormat="1" applyFont="1" applyFill="1" applyAlignment="1">
      <alignment vertical="center"/>
    </xf>
    <xf numFmtId="0" fontId="50" fillId="0" borderId="0" xfId="29" applyFont="1" applyAlignment="1">
      <alignment horizontal="center"/>
    </xf>
    <xf numFmtId="0" fontId="38" fillId="0" borderId="2" xfId="30" applyFont="1" applyBorder="1" applyAlignment="1">
      <alignment vertical="center"/>
    </xf>
    <xf numFmtId="167" fontId="2" fillId="0" borderId="2" xfId="30" applyNumberFormat="1" applyBorder="1" applyAlignment="1">
      <alignment vertical="center"/>
    </xf>
    <xf numFmtId="10" fontId="5" fillId="0" borderId="2" xfId="32" applyNumberFormat="1" applyFont="1" applyBorder="1" applyAlignment="1">
      <alignment horizontal="right"/>
    </xf>
    <xf numFmtId="0" fontId="0" fillId="0" borderId="2" xfId="0" applyBorder="1"/>
    <xf numFmtId="3" fontId="8" fillId="0" borderId="0" xfId="32" applyNumberFormat="1" applyFont="1" applyAlignment="1">
      <alignment horizontal="right"/>
    </xf>
    <xf numFmtId="3" fontId="9" fillId="0" borderId="0" xfId="32" applyNumberFormat="1" applyFont="1"/>
    <xf numFmtId="3" fontId="5" fillId="0" borderId="0" xfId="32" applyNumberFormat="1" applyFont="1"/>
    <xf numFmtId="3" fontId="15" fillId="0" borderId="0" xfId="32" applyNumberFormat="1" applyFont="1" applyAlignment="1">
      <alignment horizontal="right"/>
    </xf>
    <xf numFmtId="10" fontId="42" fillId="0" borderId="0" xfId="30" applyNumberFormat="1" applyFont="1" applyAlignment="1">
      <alignment horizontal="right" vertical="top"/>
    </xf>
    <xf numFmtId="10" fontId="42" fillId="0" borderId="0" xfId="30" applyNumberFormat="1" applyFont="1" applyAlignment="1">
      <alignment horizontal="right" vertical="center"/>
    </xf>
    <xf numFmtId="0" fontId="3" fillId="0" borderId="2" xfId="29" applyFont="1" applyBorder="1" applyAlignment="1">
      <alignment vertical="center"/>
    </xf>
    <xf numFmtId="0" fontId="2" fillId="0" borderId="6" xfId="30" applyBorder="1" applyAlignment="1">
      <alignment horizontal="left" vertical="center" wrapText="1"/>
    </xf>
    <xf numFmtId="10" fontId="16" fillId="0" borderId="0" xfId="32" applyNumberFormat="1" applyFont="1" applyAlignment="1">
      <alignment horizontal="right" wrapText="1"/>
    </xf>
    <xf numFmtId="1" fontId="9" fillId="16" borderId="0" xfId="32" applyNumberFormat="1" applyFont="1" applyFill="1" applyAlignment="1">
      <alignment horizontal="left" vertical="center"/>
    </xf>
    <xf numFmtId="10" fontId="51" fillId="0" borderId="0" xfId="32" applyNumberFormat="1" applyFont="1" applyAlignment="1">
      <alignment horizontal="center"/>
    </xf>
  </cellXfs>
  <cellStyles count="43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" xfId="41" builtinId="3"/>
    <cellStyle name="Komma 2" xfId="19" xr:uid="{00000000-0005-0000-0000-000012000000}"/>
    <cellStyle name="Neutral" xfId="20" builtinId="28" customBuiltin="1"/>
    <cellStyle name="Notiz" xfId="21" builtinId="10" customBuiltin="1"/>
    <cellStyle name="Prozent" xfId="42" builtinId="5"/>
    <cellStyle name="Prozent 2" xfId="22" xr:uid="{00000000-0005-0000-0000-000016000000}"/>
    <cellStyle name="Prozent 3" xfId="23" xr:uid="{00000000-0005-0000-0000-000017000000}"/>
    <cellStyle name="Schlecht" xfId="24" builtinId="27" customBuiltin="1"/>
    <cellStyle name="Standard" xfId="0" builtinId="0"/>
    <cellStyle name="Standard 2" xfId="25" xr:uid="{00000000-0005-0000-0000-00001A000000}"/>
    <cellStyle name="Standard 2 2" xfId="26" xr:uid="{00000000-0005-0000-0000-00001B000000}"/>
    <cellStyle name="Standard 3" xfId="27" xr:uid="{00000000-0005-0000-0000-00001C000000}"/>
    <cellStyle name="Standard 3 2" xfId="28" xr:uid="{00000000-0005-0000-0000-00001D000000}"/>
    <cellStyle name="Standard 3 3" xfId="29" xr:uid="{00000000-0005-0000-0000-00001E000000}"/>
    <cellStyle name="Standard 4" xfId="30" xr:uid="{00000000-0005-0000-0000-00001F000000}"/>
    <cellStyle name="Standard 5" xfId="31" xr:uid="{00000000-0005-0000-0000-000020000000}"/>
    <cellStyle name="Standard_K.Schätzung 2" xfId="32" xr:uid="{00000000-0005-0000-0000-000021000000}"/>
    <cellStyle name="Überschrift" xfId="33" builtinId="15" customBuiltin="1"/>
    <cellStyle name="Überschrift 1" xfId="34" builtinId="16" customBuiltin="1"/>
    <cellStyle name="Überschrift 2" xfId="35" builtinId="17" customBuiltin="1"/>
    <cellStyle name="Überschrift 3" xfId="36" builtinId="18" customBuiltin="1"/>
    <cellStyle name="Überschrift 4" xfId="37" builtinId="19" customBuiltin="1"/>
    <cellStyle name="Verknüpfte Zelle" xfId="38" builtinId="24" customBuiltin="1"/>
    <cellStyle name="Warnender Text" xfId="39" builtinId="11" customBuiltin="1"/>
    <cellStyle name="Zelle überprüfen" xfId="40" builtinId="23" customBuiltin="1"/>
  </cellStyles>
  <dxfs count="0"/>
  <tableStyles count="0" defaultTableStyle="TableStyleMedium9" defaultPivotStyle="PivotStyleLight16"/>
  <colors>
    <mruColors>
      <color rgb="FFDAE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$E$46" horiz="1" max="42" min="6" page="0" val="25"/>
</file>

<file path=xl/ctrlProps/ctrlProp2.xml><?xml version="1.0" encoding="utf-8"?>
<formControlPr xmlns="http://schemas.microsoft.com/office/spreadsheetml/2009/9/main" objectType="Scroll" dx="22" fmlaLink="$E$47" horiz="1" max="5" min="1" page="0" val="2"/>
</file>

<file path=xl/ctrlProps/ctrlProp3.xml><?xml version="1.0" encoding="utf-8"?>
<formControlPr xmlns="http://schemas.microsoft.com/office/spreadsheetml/2009/9/main" objectType="Scroll" dx="22" fmlaLink="$E$48" horiz="1" max="5" min="1" page="0"/>
</file>

<file path=xl/ctrlProps/ctrlProp4.xml><?xml version="1.0" encoding="utf-8"?>
<formControlPr xmlns="http://schemas.microsoft.com/office/spreadsheetml/2009/9/main" objectType="Scroll" dx="22" fmlaLink="$E$49" horiz="1" max="5" min="1" page="0" val="2"/>
</file>

<file path=xl/ctrlProps/ctrlProp5.xml><?xml version="1.0" encoding="utf-8"?>
<formControlPr xmlns="http://schemas.microsoft.com/office/spreadsheetml/2009/9/main" objectType="Scroll" dx="22" fmlaLink="$E$51" horiz="1" max="5" page="0" val="0"/>
</file>

<file path=xl/ctrlProps/ctrlProp6.xml><?xml version="1.0" encoding="utf-8"?>
<formControlPr xmlns="http://schemas.microsoft.com/office/spreadsheetml/2009/9/main" objectType="Scroll" dx="22" fmlaLink="$E$52" horiz="1" max="3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50</xdr:row>
          <xdr:rowOff>28575</xdr:rowOff>
        </xdr:from>
        <xdr:to>
          <xdr:col>8</xdr:col>
          <xdr:colOff>1028700</xdr:colOff>
          <xdr:row>50</xdr:row>
          <xdr:rowOff>133350</xdr:rowOff>
        </xdr:to>
        <xdr:sp macro="" textlink="">
          <xdr:nvSpPr>
            <xdr:cNvPr id="1043" name="Scroll Bar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51</xdr:row>
          <xdr:rowOff>28575</xdr:rowOff>
        </xdr:from>
        <xdr:to>
          <xdr:col>8</xdr:col>
          <xdr:colOff>1019175</xdr:colOff>
          <xdr:row>51</xdr:row>
          <xdr:rowOff>133350</xdr:rowOff>
        </xdr:to>
        <xdr:sp macro="" textlink="">
          <xdr:nvSpPr>
            <xdr:cNvPr id="1044" name="Scroll Bar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45983</xdr:colOff>
      <xdr:row>39</xdr:row>
      <xdr:rowOff>151627</xdr:rowOff>
    </xdr:from>
    <xdr:to>
      <xdr:col>8</xdr:col>
      <xdr:colOff>649131</xdr:colOff>
      <xdr:row>57</xdr:row>
      <xdr:rowOff>77767</xdr:rowOff>
    </xdr:to>
    <xdr:grpSp>
      <xdr:nvGrpSpPr>
        <xdr:cNvPr id="1024" name="Gruppieren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GrpSpPr/>
      </xdr:nvGrpSpPr>
      <xdr:grpSpPr>
        <a:xfrm>
          <a:off x="4475108" y="5276077"/>
          <a:ext cx="3184423" cy="2478840"/>
          <a:chOff x="4483093" y="4890954"/>
          <a:chExt cx="3178182" cy="2843347"/>
        </a:xfrm>
      </xdr:grpSpPr>
      <xdr:grpSp>
        <xdr:nvGrpSpPr>
          <xdr:cNvPr id="1025" name="Gruppieren 1">
            <a:extLst>
              <a:ext uri="{FF2B5EF4-FFF2-40B4-BE49-F238E27FC236}">
                <a16:creationId xmlns:a16="http://schemas.microsoft.com/office/drawing/2014/main" id="{00000000-0008-0000-0000-000001040000}"/>
              </a:ext>
            </a:extLst>
          </xdr:cNvPr>
          <xdr:cNvGrpSpPr>
            <a:grpSpLocks/>
          </xdr:cNvGrpSpPr>
        </xdr:nvGrpSpPr>
        <xdr:grpSpPr bwMode="auto">
          <a:xfrm>
            <a:off x="4483093" y="4998289"/>
            <a:ext cx="1285378" cy="2736012"/>
            <a:chOff x="4881355" y="5615972"/>
            <a:chExt cx="697897" cy="2537947"/>
          </a:xfrm>
        </xdr:grpSpPr>
        <xdr:cxnSp macro="">
          <xdr:nvCxnSpPr>
            <xdr:cNvPr id="1028" name="Gerade Verbindung 4">
              <a:extLs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CxnSpPr/>
          </xdr:nvCxnSpPr>
          <xdr:spPr>
            <a:xfrm flipH="1">
              <a:off x="5576505" y="5615972"/>
              <a:ext cx="1291" cy="2537947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29" name="Gerade Verbindung mit Pfeil 1028">
              <a:extLs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26" name="Gerader Verbinder 1025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CxnSpPr/>
        </xdr:nvCxnSpPr>
        <xdr:spPr>
          <a:xfrm>
            <a:off x="5766594" y="4994194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7" name="Gerader Verbinder 1026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CxnSpPr/>
        </xdr:nvCxnSpPr>
        <xdr:spPr>
          <a:xfrm flipH="1" flipV="1">
            <a:off x="7658894" y="4890954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212364</xdr:colOff>
      <xdr:row>50</xdr:row>
      <xdr:rowOff>155950</xdr:rowOff>
    </xdr:from>
    <xdr:to>
      <xdr:col>8</xdr:col>
      <xdr:colOff>335777</xdr:colOff>
      <xdr:row>50</xdr:row>
      <xdr:rowOff>157846</xdr:rowOff>
    </xdr:to>
    <xdr:cxnSp macro="">
      <xdr:nvCxnSpPr>
        <xdr:cNvPr id="1055" name="Gerader Verbinder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CxnSpPr/>
      </xdr:nvCxnSpPr>
      <xdr:spPr>
        <a:xfrm flipV="1">
          <a:off x="7222764" y="6909175"/>
          <a:ext cx="123413" cy="1896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705366</xdr:colOff>
      <xdr:row>44</xdr:row>
      <xdr:rowOff>125450</xdr:rowOff>
    </xdr:from>
    <xdr:to>
      <xdr:col>8</xdr:col>
      <xdr:colOff>339811</xdr:colOff>
      <xdr:row>52</xdr:row>
      <xdr:rowOff>2380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6734691" y="6011900"/>
          <a:ext cx="615520" cy="1067555"/>
          <a:chOff x="6717732" y="5889489"/>
          <a:chExt cx="614823" cy="1193916"/>
        </a:xfrm>
      </xdr:grpSpPr>
      <xdr:cxnSp macro="">
        <xdr:nvCxnSpPr>
          <xdr:cNvPr id="17" name="Gerader Verbinder 13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rot="5400000" flipH="1" flipV="1">
            <a:off x="6680433" y="6721397"/>
            <a:ext cx="221037" cy="114170"/>
          </a:xfrm>
          <a:prstGeom prst="bentConnector3">
            <a:avLst>
              <a:gd name="adj1" fmla="val 7771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Verbinder: gewinkelt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 rot="16200000" flipV="1">
            <a:off x="6379580" y="6229694"/>
            <a:ext cx="808701" cy="132398"/>
          </a:xfrm>
          <a:prstGeom prst="bentConnector3">
            <a:avLst>
              <a:gd name="adj1" fmla="val 7129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rot="5400000" flipH="1" flipV="1">
            <a:off x="6865049" y="6232736"/>
            <a:ext cx="810754" cy="124259"/>
          </a:xfrm>
          <a:prstGeom prst="bentConnector3">
            <a:avLst>
              <a:gd name="adj1" fmla="val 7134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Gerader Verbinder 13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rot="16200000" flipV="1">
            <a:off x="7165791" y="6733706"/>
            <a:ext cx="200538" cy="115375"/>
          </a:xfrm>
          <a:prstGeom prst="bentConnector3">
            <a:avLst>
              <a:gd name="adj1" fmla="val 8718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33" name="Gerader Verbinder 1032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CxnSpPr/>
        </xdr:nvCxnSpPr>
        <xdr:spPr>
          <a:xfrm>
            <a:off x="6731459" y="6888669"/>
            <a:ext cx="116293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48" name="Gerader Verbinder 1047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CxnSpPr/>
        </xdr:nvCxnSpPr>
        <xdr:spPr>
          <a:xfrm>
            <a:off x="6845379" y="6889000"/>
            <a:ext cx="0" cy="194405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56" name="Gerader Verbinder 1055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CxnSpPr/>
        </xdr:nvCxnSpPr>
        <xdr:spPr>
          <a:xfrm>
            <a:off x="7209848" y="6896989"/>
            <a:ext cx="0" cy="18451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lw.pmtools.eu/storage/DOK-ROOT/WEB-DOK/G233/76ZpOxp7LbaGHbxuMl7N.xlsx" TargetMode="External"/><Relationship Id="rId1" Type="http://schemas.openxmlformats.org/officeDocument/2006/relationships/externalLinkPath" Target="76ZpOxp7LbaGHbxuMl7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enblatt"/>
      <sheetName val="BPH-Thermisch"/>
      <sheetName val="BPH-Schallschutz"/>
      <sheetName val="BPH-Raumakustik"/>
      <sheetName val="Nachhaltigkeit"/>
    </sheetNames>
    <sheetDataSet>
      <sheetData sheetId="0">
        <row r="7">
          <cell r="K7">
            <v>15000</v>
          </cell>
        </row>
        <row r="9">
          <cell r="K9">
            <v>9000000</v>
          </cell>
        </row>
        <row r="11">
          <cell r="K11">
            <v>5650000</v>
          </cell>
        </row>
        <row r="12">
          <cell r="K12">
            <v>900000</v>
          </cell>
        </row>
        <row r="13">
          <cell r="K13">
            <v>1200000</v>
          </cell>
        </row>
        <row r="14">
          <cell r="K14">
            <v>1000000</v>
          </cell>
        </row>
        <row r="15">
          <cell r="K15">
            <v>1500000</v>
          </cell>
        </row>
        <row r="16">
          <cell r="K16">
            <v>600000</v>
          </cell>
        </row>
        <row r="17">
          <cell r="K17">
            <v>150000</v>
          </cell>
        </row>
        <row r="18">
          <cell r="K18">
            <v>0</v>
          </cell>
        </row>
        <row r="19">
          <cell r="K19">
            <v>300000</v>
          </cell>
        </row>
        <row r="21">
          <cell r="K21">
            <v>6000000</v>
          </cell>
        </row>
        <row r="23">
          <cell r="K23">
            <v>1650000</v>
          </cell>
        </row>
        <row r="24">
          <cell r="K24">
            <v>600000</v>
          </cell>
        </row>
        <row r="25">
          <cell r="K25">
            <v>1000000</v>
          </cell>
        </row>
        <row r="26">
          <cell r="K26">
            <v>50000</v>
          </cell>
        </row>
        <row r="28">
          <cell r="K28">
            <v>500000</v>
          </cell>
        </row>
        <row r="30">
          <cell r="K30">
            <v>5000000</v>
          </cell>
        </row>
        <row r="32">
          <cell r="K32">
            <v>36000</v>
          </cell>
        </row>
        <row r="34">
          <cell r="K34">
            <v>1600000</v>
          </cell>
        </row>
        <row r="38">
          <cell r="K38">
            <v>29451000</v>
          </cell>
        </row>
        <row r="43">
          <cell r="G43">
            <v>150000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E348-940C-4CAF-AD02-A6837EDB5081}">
  <dimension ref="A1:M94"/>
  <sheetViews>
    <sheetView showGridLines="0" tabSelected="1" zoomScaleNormal="100" zoomScaleSheetLayoutView="85" zoomScalePageLayoutView="85" workbookViewId="0">
      <selection activeCell="M79" sqref="M79"/>
    </sheetView>
  </sheetViews>
  <sheetFormatPr baseColWidth="10" defaultColWidth="11.5703125" defaultRowHeight="12" x14ac:dyDescent="0.2"/>
  <cols>
    <col min="1" max="1" width="1.5703125" style="1" customWidth="1"/>
    <col min="2" max="2" width="3.28515625" style="3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4" customWidth="1" collapsed="1"/>
    <col min="9" max="9" width="15.7109375" style="5" customWidth="1"/>
    <col min="10" max="10" width="2.7109375" style="5" customWidth="1"/>
    <col min="11" max="16384" width="11.5703125" style="1"/>
  </cols>
  <sheetData>
    <row r="1" spans="1:10" ht="5.0999999999999996" customHeight="1" x14ac:dyDescent="0.2"/>
    <row r="2" spans="1:10" s="20" customFormat="1" ht="35.1" customHeight="1" x14ac:dyDescent="0.2">
      <c r="A2" s="46" t="s">
        <v>7</v>
      </c>
      <c r="E2" s="21"/>
      <c r="F2" s="21"/>
      <c r="G2" s="21"/>
      <c r="H2" s="217" t="s">
        <v>80</v>
      </c>
      <c r="I2" s="217"/>
      <c r="J2" s="22"/>
    </row>
    <row r="3" spans="1:10" s="6" customFormat="1" ht="6" customHeight="1" x14ac:dyDescent="0.25">
      <c r="A3" s="74"/>
      <c r="B3" s="74"/>
      <c r="C3" s="74"/>
      <c r="D3" s="74"/>
      <c r="E3" s="74"/>
      <c r="F3" s="74"/>
      <c r="G3" s="74"/>
      <c r="H3" s="74"/>
      <c r="I3" s="75"/>
      <c r="J3" s="2"/>
    </row>
    <row r="4" spans="1:10" s="6" customFormat="1" ht="6" customHeight="1" x14ac:dyDescent="0.25">
      <c r="I4" s="2"/>
      <c r="J4" s="2"/>
    </row>
    <row r="5" spans="1:10" s="6" customFormat="1" ht="12.95" customHeight="1" x14ac:dyDescent="0.25">
      <c r="D5" s="38" t="s">
        <v>8</v>
      </c>
      <c r="E5" s="16" t="s">
        <v>9</v>
      </c>
      <c r="F5" s="16"/>
      <c r="G5" s="16"/>
      <c r="H5" s="8" t="s">
        <v>10</v>
      </c>
      <c r="I5" s="39" t="s">
        <v>11</v>
      </c>
      <c r="J5" s="16"/>
    </row>
    <row r="6" spans="1:10" s="6" customFormat="1" ht="6" customHeight="1" x14ac:dyDescent="0.25">
      <c r="E6" s="37"/>
      <c r="I6" s="2"/>
      <c r="J6" s="2"/>
    </row>
    <row r="7" spans="1:10" s="7" customFormat="1" ht="12.95" customHeight="1" x14ac:dyDescent="0.2">
      <c r="A7" s="218">
        <v>1</v>
      </c>
      <c r="B7" s="218"/>
      <c r="C7" s="77" t="s">
        <v>12</v>
      </c>
      <c r="D7" s="47">
        <f>E7/$E$36</f>
        <v>1E-3</v>
      </c>
      <c r="E7" s="155">
        <v>15000</v>
      </c>
      <c r="F7" s="78"/>
      <c r="G7" s="78"/>
      <c r="H7" s="181">
        <v>0</v>
      </c>
      <c r="I7" s="182">
        <f>E7*H7</f>
        <v>0</v>
      </c>
      <c r="J7" s="19"/>
    </row>
    <row r="8" spans="1:10" ht="3.95" customHeight="1" x14ac:dyDescent="0.2">
      <c r="B8" s="79"/>
      <c r="D8" s="80"/>
      <c r="E8" s="183"/>
      <c r="F8" s="184"/>
      <c r="G8" s="184"/>
      <c r="H8" s="185"/>
      <c r="I8" s="71"/>
      <c r="J8" s="209"/>
    </row>
    <row r="9" spans="1:10" s="7" customFormat="1" ht="12.95" customHeight="1" x14ac:dyDescent="0.2">
      <c r="A9" s="218">
        <v>2</v>
      </c>
      <c r="B9" s="218"/>
      <c r="C9" s="77" t="s">
        <v>13</v>
      </c>
      <c r="D9" s="47">
        <f>E9/$E$36</f>
        <v>0.30599999999999999</v>
      </c>
      <c r="E9" s="155">
        <v>9000000</v>
      </c>
      <c r="F9" s="78"/>
      <c r="G9" s="78"/>
      <c r="H9" s="186">
        <v>1</v>
      </c>
      <c r="I9" s="182">
        <f>E9*H9</f>
        <v>9000000</v>
      </c>
      <c r="J9" s="19"/>
    </row>
    <row r="10" spans="1:10" ht="3.95" customHeight="1" x14ac:dyDescent="0.2">
      <c r="D10" s="80"/>
      <c r="E10" s="187"/>
      <c r="F10" s="184"/>
      <c r="G10" s="184"/>
      <c r="H10" s="185"/>
      <c r="I10" s="180"/>
      <c r="J10" s="19"/>
    </row>
    <row r="11" spans="1:10" s="6" customFormat="1" ht="12.75" customHeight="1" x14ac:dyDescent="0.2">
      <c r="A11" s="218">
        <v>3</v>
      </c>
      <c r="B11" s="218"/>
      <c r="C11" s="77" t="s">
        <v>14</v>
      </c>
      <c r="D11" s="47">
        <f>E11/$E$36</f>
        <v>0.192</v>
      </c>
      <c r="E11" s="148">
        <f>SUBTOTAL(9,E12:E19)</f>
        <v>5650000</v>
      </c>
      <c r="F11" s="78"/>
      <c r="G11" s="78"/>
      <c r="H11" s="185"/>
      <c r="I11" s="180"/>
      <c r="J11" s="19"/>
    </row>
    <row r="12" spans="1:10" ht="12.95" customHeight="1" x14ac:dyDescent="0.2">
      <c r="A12" s="169">
        <v>3</v>
      </c>
      <c r="B12" s="149" t="s">
        <v>15</v>
      </c>
      <c r="C12" s="150" t="s">
        <v>16</v>
      </c>
      <c r="D12" s="81"/>
      <c r="E12" s="154">
        <v>900000</v>
      </c>
      <c r="F12" s="78"/>
      <c r="G12" s="78"/>
      <c r="H12" s="186">
        <v>1</v>
      </c>
      <c r="I12" s="188">
        <f t="shared" ref="I12:I19" si="0">E12*H12</f>
        <v>900000</v>
      </c>
      <c r="J12" s="19"/>
    </row>
    <row r="13" spans="1:10" ht="12.95" customHeight="1" x14ac:dyDescent="0.2">
      <c r="A13" s="170">
        <v>3</v>
      </c>
      <c r="B13" s="152" t="s">
        <v>17</v>
      </c>
      <c r="C13" s="153" t="s">
        <v>18</v>
      </c>
      <c r="D13" s="82"/>
      <c r="E13" s="151">
        <v>1200000</v>
      </c>
      <c r="F13" s="78"/>
      <c r="G13" s="78"/>
      <c r="H13" s="186">
        <v>1</v>
      </c>
      <c r="I13" s="189">
        <f t="shared" si="0"/>
        <v>1200000</v>
      </c>
      <c r="J13" s="19"/>
    </row>
    <row r="14" spans="1:10" ht="12.95" customHeight="1" x14ac:dyDescent="0.2">
      <c r="A14" s="170">
        <v>3</v>
      </c>
      <c r="B14" s="152" t="s">
        <v>19</v>
      </c>
      <c r="C14" s="153" t="s">
        <v>20</v>
      </c>
      <c r="D14" s="82"/>
      <c r="E14" s="151">
        <v>1000000</v>
      </c>
      <c r="F14" s="78"/>
      <c r="G14" s="78"/>
      <c r="H14" s="186">
        <v>1</v>
      </c>
      <c r="I14" s="189">
        <f t="shared" si="0"/>
        <v>1000000</v>
      </c>
      <c r="J14" s="19"/>
    </row>
    <row r="15" spans="1:10" ht="12.95" customHeight="1" x14ac:dyDescent="0.2">
      <c r="A15" s="170">
        <v>3</v>
      </c>
      <c r="B15" s="152" t="s">
        <v>21</v>
      </c>
      <c r="C15" s="153" t="s">
        <v>22</v>
      </c>
      <c r="D15" s="82"/>
      <c r="E15" s="151">
        <v>1500000</v>
      </c>
      <c r="F15" s="78"/>
      <c r="G15" s="78"/>
      <c r="H15" s="186">
        <v>1</v>
      </c>
      <c r="I15" s="189">
        <f t="shared" si="0"/>
        <v>1500000</v>
      </c>
      <c r="J15" s="19"/>
    </row>
    <row r="16" spans="1:10" ht="12.95" customHeight="1" x14ac:dyDescent="0.2">
      <c r="A16" s="170">
        <v>3</v>
      </c>
      <c r="B16" s="152" t="s">
        <v>23</v>
      </c>
      <c r="C16" s="153" t="s">
        <v>24</v>
      </c>
      <c r="D16" s="82"/>
      <c r="E16" s="159">
        <v>600000</v>
      </c>
      <c r="F16" s="78"/>
      <c r="G16" s="78"/>
      <c r="H16" s="186">
        <v>1</v>
      </c>
      <c r="I16" s="189">
        <f t="shared" si="0"/>
        <v>600000</v>
      </c>
      <c r="J16" s="19"/>
    </row>
    <row r="17" spans="1:13" ht="12.95" customHeight="1" x14ac:dyDescent="0.2">
      <c r="A17" s="170">
        <v>3</v>
      </c>
      <c r="B17" s="152" t="s">
        <v>25</v>
      </c>
      <c r="C17" s="153" t="s">
        <v>26</v>
      </c>
      <c r="D17" s="82"/>
      <c r="E17" s="173">
        <v>150000</v>
      </c>
      <c r="F17" s="78"/>
      <c r="G17" s="78"/>
      <c r="H17" s="186">
        <v>1</v>
      </c>
      <c r="I17" s="189">
        <f t="shared" si="0"/>
        <v>150000</v>
      </c>
      <c r="J17" s="19"/>
    </row>
    <row r="18" spans="1:13" ht="12.95" customHeight="1" x14ac:dyDescent="0.2">
      <c r="A18" s="170">
        <v>3</v>
      </c>
      <c r="B18" s="152" t="s">
        <v>27</v>
      </c>
      <c r="C18" s="153" t="s">
        <v>28</v>
      </c>
      <c r="D18" s="82"/>
      <c r="E18" s="159">
        <v>0</v>
      </c>
      <c r="F18" s="78"/>
      <c r="G18" s="78"/>
      <c r="H18" s="186">
        <v>0</v>
      </c>
      <c r="I18" s="189">
        <f t="shared" si="0"/>
        <v>0</v>
      </c>
      <c r="J18" s="19"/>
    </row>
    <row r="19" spans="1:13" ht="12.95" customHeight="1" x14ac:dyDescent="0.2">
      <c r="A19" s="170">
        <v>3</v>
      </c>
      <c r="B19" s="152" t="s">
        <v>29</v>
      </c>
      <c r="C19" s="153" t="s">
        <v>30</v>
      </c>
      <c r="D19" s="82"/>
      <c r="E19" s="155">
        <v>300000</v>
      </c>
      <c r="F19" s="78"/>
      <c r="G19" s="78"/>
      <c r="H19" s="186">
        <v>1</v>
      </c>
      <c r="I19" s="190">
        <f t="shared" si="0"/>
        <v>300000</v>
      </c>
      <c r="J19" s="19"/>
    </row>
    <row r="20" spans="1:13" ht="3.95" customHeight="1" x14ac:dyDescent="0.2">
      <c r="D20" s="80"/>
      <c r="E20" s="191"/>
      <c r="F20" s="184"/>
      <c r="G20" s="184"/>
      <c r="H20" s="192"/>
      <c r="I20" s="180"/>
      <c r="J20" s="210"/>
    </row>
    <row r="21" spans="1:13" s="6" customFormat="1" ht="12.75" customHeight="1" x14ac:dyDescent="0.2">
      <c r="A21" s="218">
        <v>4</v>
      </c>
      <c r="B21" s="218"/>
      <c r="C21" s="77" t="s">
        <v>31</v>
      </c>
      <c r="D21" s="47">
        <f>E21/$E$36</f>
        <v>0.20399999999999999</v>
      </c>
      <c r="E21" s="155">
        <v>6000000</v>
      </c>
      <c r="F21" s="78"/>
      <c r="G21" s="78"/>
      <c r="H21" s="186">
        <v>1</v>
      </c>
      <c r="I21" s="182">
        <f>E21*H21</f>
        <v>6000000</v>
      </c>
      <c r="J21" s="19"/>
    </row>
    <row r="22" spans="1:13" ht="3.95" customHeight="1" x14ac:dyDescent="0.2">
      <c r="B22" s="79"/>
      <c r="D22" s="80"/>
      <c r="E22" s="191"/>
      <c r="F22" s="184"/>
      <c r="G22" s="184"/>
      <c r="H22" s="185"/>
      <c r="I22" s="180"/>
      <c r="J22" s="18"/>
    </row>
    <row r="23" spans="1:13" s="7" customFormat="1" ht="12.95" customHeight="1" x14ac:dyDescent="0.2">
      <c r="A23" s="218">
        <v>5</v>
      </c>
      <c r="B23" s="218"/>
      <c r="C23" s="77" t="s">
        <v>32</v>
      </c>
      <c r="D23" s="47">
        <f>E23/$E$36</f>
        <v>5.6000000000000001E-2</v>
      </c>
      <c r="E23" s="148">
        <f>SUBTOTAL(9,E24:E26)</f>
        <v>1650000</v>
      </c>
      <c r="F23" s="78"/>
      <c r="G23" s="78"/>
      <c r="H23" s="185"/>
      <c r="I23" s="193"/>
      <c r="J23" s="19"/>
    </row>
    <row r="24" spans="1:13" ht="12.95" customHeight="1" x14ac:dyDescent="0.25">
      <c r="A24" s="169">
        <v>5</v>
      </c>
      <c r="B24" s="156" t="s">
        <v>15</v>
      </c>
      <c r="C24" s="150" t="s">
        <v>33</v>
      </c>
      <c r="D24" s="81"/>
      <c r="E24" s="151">
        <v>600000</v>
      </c>
      <c r="F24" s="78"/>
      <c r="G24" s="78"/>
      <c r="H24" s="186">
        <v>1</v>
      </c>
      <c r="I24" s="189">
        <f>H24*E24</f>
        <v>600000</v>
      </c>
      <c r="J24" s="19"/>
      <c r="K24"/>
      <c r="L24"/>
      <c r="M24"/>
    </row>
    <row r="25" spans="1:13" ht="12.95" customHeight="1" x14ac:dyDescent="0.25">
      <c r="A25" s="171">
        <v>5</v>
      </c>
      <c r="B25" s="157" t="s">
        <v>17</v>
      </c>
      <c r="C25" s="158" t="s">
        <v>34</v>
      </c>
      <c r="D25" s="83"/>
      <c r="E25" s="172">
        <v>1000000</v>
      </c>
      <c r="F25" s="78"/>
      <c r="G25" s="78"/>
      <c r="H25" s="186">
        <v>0.6</v>
      </c>
      <c r="I25" s="189">
        <f>E25*H25</f>
        <v>600000</v>
      </c>
      <c r="J25" s="19"/>
      <c r="K25"/>
      <c r="L25"/>
      <c r="M25"/>
    </row>
    <row r="26" spans="1:13" ht="12.95" customHeight="1" x14ac:dyDescent="0.25">
      <c r="A26" s="171">
        <v>5</v>
      </c>
      <c r="B26" s="157" t="s">
        <v>19</v>
      </c>
      <c r="C26" s="153" t="s">
        <v>35</v>
      </c>
      <c r="D26" s="82"/>
      <c r="E26" s="155">
        <v>50000</v>
      </c>
      <c r="F26" s="2"/>
      <c r="G26" s="2"/>
      <c r="H26" s="186">
        <v>0</v>
      </c>
      <c r="I26" s="189">
        <f>E26*H26</f>
        <v>0</v>
      </c>
      <c r="J26" s="19"/>
      <c r="K26"/>
      <c r="L26"/>
      <c r="M26"/>
    </row>
    <row r="27" spans="1:13" ht="3.95" customHeight="1" x14ac:dyDescent="0.2">
      <c r="D27" s="80"/>
      <c r="E27" s="191"/>
      <c r="F27" s="184"/>
      <c r="G27" s="184"/>
      <c r="H27" s="185"/>
      <c r="I27" s="180"/>
      <c r="J27" s="19"/>
    </row>
    <row r="28" spans="1:13" s="6" customFormat="1" ht="12.95" customHeight="1" x14ac:dyDescent="0.2">
      <c r="A28" s="218">
        <v>6</v>
      </c>
      <c r="B28" s="218"/>
      <c r="C28" s="77" t="s">
        <v>36</v>
      </c>
      <c r="D28" s="47">
        <f>E28/$E$36</f>
        <v>1.7000000000000001E-2</v>
      </c>
      <c r="E28" s="155">
        <v>500000</v>
      </c>
      <c r="F28" s="78"/>
      <c r="G28" s="78"/>
      <c r="H28" s="186">
        <v>0</v>
      </c>
      <c r="I28" s="182">
        <f>E28*H28</f>
        <v>0</v>
      </c>
      <c r="J28" s="19"/>
    </row>
    <row r="29" spans="1:13" ht="3.95" customHeight="1" x14ac:dyDescent="0.2">
      <c r="B29" s="84"/>
      <c r="D29" s="48"/>
      <c r="E29" s="191"/>
      <c r="F29" s="184"/>
      <c r="G29" s="184"/>
      <c r="H29" s="185"/>
      <c r="I29" s="180"/>
      <c r="J29" s="19"/>
    </row>
    <row r="30" spans="1:13" s="7" customFormat="1" ht="12.95" customHeight="1" x14ac:dyDescent="0.2">
      <c r="A30" s="218">
        <v>7</v>
      </c>
      <c r="B30" s="218"/>
      <c r="C30" s="77" t="s">
        <v>37</v>
      </c>
      <c r="D30" s="47">
        <f>E30/$E$36</f>
        <v>0.17</v>
      </c>
      <c r="E30" s="155">
        <v>5000000</v>
      </c>
      <c r="F30" s="78"/>
      <c r="G30" s="78"/>
      <c r="H30" s="186">
        <v>0</v>
      </c>
      <c r="I30" s="182">
        <f>E30*H30</f>
        <v>0</v>
      </c>
      <c r="J30" s="19"/>
    </row>
    <row r="31" spans="1:13" ht="3.95" customHeight="1" x14ac:dyDescent="0.2">
      <c r="D31" s="48"/>
      <c r="E31" s="191"/>
      <c r="F31" s="184"/>
      <c r="G31" s="184"/>
      <c r="H31" s="185"/>
      <c r="I31" s="180"/>
      <c r="J31" s="19"/>
    </row>
    <row r="32" spans="1:13" s="7" customFormat="1" ht="12.95" customHeight="1" x14ac:dyDescent="0.2">
      <c r="A32" s="218">
        <v>8</v>
      </c>
      <c r="B32" s="218"/>
      <c r="C32" s="77" t="s">
        <v>72</v>
      </c>
      <c r="D32" s="47">
        <f>E32/$E$36</f>
        <v>1E-3</v>
      </c>
      <c r="E32" s="155">
        <v>36000</v>
      </c>
      <c r="F32" s="78"/>
      <c r="G32" s="78"/>
      <c r="H32" s="186">
        <v>0</v>
      </c>
      <c r="I32" s="182">
        <f>E32*H32</f>
        <v>0</v>
      </c>
      <c r="J32" s="19"/>
    </row>
    <row r="33" spans="1:11" ht="3.95" customHeight="1" x14ac:dyDescent="0.2">
      <c r="D33" s="48"/>
      <c r="E33" s="191"/>
      <c r="F33" s="184"/>
      <c r="G33" s="184"/>
      <c r="H33" s="192"/>
      <c r="I33" s="180"/>
      <c r="J33" s="210"/>
    </row>
    <row r="34" spans="1:11" s="7" customFormat="1" ht="12.95" customHeight="1" x14ac:dyDescent="0.2">
      <c r="A34" s="218">
        <v>9</v>
      </c>
      <c r="B34" s="218"/>
      <c r="C34" s="77" t="s">
        <v>38</v>
      </c>
      <c r="D34" s="47">
        <f>E34/$E$36</f>
        <v>5.3999999999999999E-2</v>
      </c>
      <c r="E34" s="155">
        <v>1600000</v>
      </c>
      <c r="F34" s="78"/>
      <c r="G34" s="78"/>
      <c r="H34" s="186">
        <v>0.1</v>
      </c>
      <c r="I34" s="182">
        <f>E34*H34</f>
        <v>160000</v>
      </c>
      <c r="J34" s="19"/>
    </row>
    <row r="35" spans="1:11" ht="9.9499999999999993" customHeight="1" x14ac:dyDescent="0.25">
      <c r="B35" s="84"/>
      <c r="D35" s="17"/>
      <c r="E35" s="160"/>
      <c r="F35" s="70"/>
      <c r="G35" s="70"/>
      <c r="H35" s="70"/>
      <c r="I35" s="180"/>
      <c r="J35" s="1"/>
      <c r="K35"/>
    </row>
    <row r="36" spans="1:11" ht="12.95" customHeight="1" x14ac:dyDescent="0.2">
      <c r="A36" s="85" t="s">
        <v>39</v>
      </c>
      <c r="B36" s="86"/>
      <c r="C36" s="86"/>
      <c r="D36" s="87">
        <f>SUM(D7:D34)</f>
        <v>1</v>
      </c>
      <c r="E36" s="194">
        <f>SUBTOTAL(9,E7:E34)</f>
        <v>29451000</v>
      </c>
      <c r="F36" s="195"/>
      <c r="G36" s="195"/>
      <c r="H36" s="196"/>
      <c r="I36" s="194">
        <f>SUM(I7:I34)</f>
        <v>22010000</v>
      </c>
      <c r="J36" s="211"/>
    </row>
    <row r="37" spans="1:11" ht="4.1500000000000004" customHeight="1" x14ac:dyDescent="0.25">
      <c r="B37" s="88"/>
      <c r="D37" s="17"/>
      <c r="E37" s="160"/>
      <c r="F37" s="70"/>
      <c r="G37" s="70"/>
      <c r="H37" s="72"/>
      <c r="I37" s="71"/>
      <c r="J37" s="1"/>
    </row>
    <row r="38" spans="1:11" s="6" customFormat="1" ht="12.95" customHeight="1" x14ac:dyDescent="0.25">
      <c r="A38" s="161"/>
      <c r="B38" s="76" t="s">
        <v>40</v>
      </c>
      <c r="C38" s="77"/>
      <c r="D38" s="47"/>
      <c r="E38" s="182">
        <v>150000</v>
      </c>
      <c r="F38" s="78"/>
      <c r="G38" s="78"/>
      <c r="H38" s="197">
        <v>0</v>
      </c>
      <c r="I38" s="182">
        <f>E38*H38</f>
        <v>0</v>
      </c>
    </row>
    <row r="39" spans="1:11" ht="9.9499999999999993" customHeight="1" x14ac:dyDescent="0.2">
      <c r="D39" s="17"/>
    </row>
    <row r="40" spans="1:11" s="93" customFormat="1" ht="12.95" customHeight="1" x14ac:dyDescent="0.3">
      <c r="A40" s="89" t="s">
        <v>41</v>
      </c>
      <c r="B40" s="90"/>
      <c r="C40" s="90"/>
      <c r="D40" s="91"/>
      <c r="E40" s="91"/>
      <c r="F40" s="91"/>
      <c r="G40" s="91"/>
      <c r="H40" s="92"/>
      <c r="I40" s="179">
        <f>SUM(I36:I38)</f>
        <v>22010000</v>
      </c>
      <c r="J40" s="212"/>
    </row>
    <row r="41" spans="1:11" s="94" customFormat="1" ht="15" customHeight="1" x14ac:dyDescent="0.25">
      <c r="B41" s="95"/>
      <c r="H41" s="96"/>
      <c r="I41" s="96"/>
      <c r="J41" s="96"/>
    </row>
    <row r="42" spans="1:11" ht="12.75" customHeight="1" x14ac:dyDescent="0.2">
      <c r="A42" s="98" t="s">
        <v>70</v>
      </c>
      <c r="B42" s="98"/>
      <c r="C42" s="99"/>
      <c r="D42" s="99"/>
      <c r="E42" s="99"/>
      <c r="F42" s="99"/>
      <c r="G42" s="99"/>
      <c r="H42" s="98"/>
      <c r="I42" s="100"/>
      <c r="J42" s="50"/>
    </row>
    <row r="43" spans="1:11" ht="6.75" customHeight="1" x14ac:dyDescent="0.2">
      <c r="A43" s="49"/>
      <c r="B43" s="49"/>
      <c r="C43" s="49"/>
      <c r="D43" s="49"/>
      <c r="E43" s="49"/>
      <c r="F43" s="49"/>
      <c r="G43" s="49"/>
      <c r="I43" s="97"/>
    </row>
    <row r="44" spans="1:11" ht="12.75" customHeight="1" x14ac:dyDescent="0.2">
      <c r="A44" s="50" t="s">
        <v>42</v>
      </c>
      <c r="B44" s="49"/>
      <c r="C44" s="49"/>
      <c r="D44" s="49"/>
      <c r="E44" s="49"/>
      <c r="F44" s="49"/>
      <c r="G44" s="49"/>
      <c r="I44" s="97"/>
    </row>
    <row r="45" spans="1:11" ht="12.75" customHeight="1" x14ac:dyDescent="0.2">
      <c r="A45" s="9"/>
      <c r="B45" s="9"/>
      <c r="E45" s="101"/>
      <c r="F45" s="51" t="s">
        <v>44</v>
      </c>
      <c r="G45" s="51"/>
      <c r="H45" s="219" t="s">
        <v>75</v>
      </c>
      <c r="I45" s="219"/>
      <c r="J45" s="73"/>
    </row>
    <row r="46" spans="1:11" ht="12.75" customHeight="1" x14ac:dyDescent="0.2">
      <c r="B46" s="102" t="s">
        <v>45</v>
      </c>
      <c r="C46" s="103"/>
      <c r="D46" s="103"/>
      <c r="E46" s="104">
        <v>25</v>
      </c>
      <c r="F46" s="105" t="s">
        <v>46</v>
      </c>
      <c r="G46" s="51"/>
      <c r="H46" s="162"/>
      <c r="I46" s="163"/>
      <c r="J46" s="73"/>
    </row>
    <row r="47" spans="1:11" ht="12.75" customHeight="1" x14ac:dyDescent="0.2">
      <c r="B47" s="106" t="s">
        <v>47</v>
      </c>
      <c r="C47" s="107"/>
      <c r="D47" s="107"/>
      <c r="E47" s="108">
        <v>2</v>
      </c>
      <c r="F47" s="109" t="s">
        <v>48</v>
      </c>
      <c r="G47" s="51"/>
      <c r="H47" s="164"/>
      <c r="I47" s="165"/>
      <c r="J47" s="73"/>
    </row>
    <row r="48" spans="1:11" ht="12.75" customHeight="1" x14ac:dyDescent="0.2">
      <c r="B48" s="106" t="s">
        <v>49</v>
      </c>
      <c r="C48" s="107"/>
      <c r="D48" s="107"/>
      <c r="E48" s="108">
        <v>1</v>
      </c>
      <c r="F48" s="109" t="s">
        <v>48</v>
      </c>
      <c r="G48" s="51"/>
      <c r="H48" s="164"/>
      <c r="I48" s="165"/>
      <c r="J48" s="73"/>
    </row>
    <row r="49" spans="1:11" ht="12.75" customHeight="1" x14ac:dyDescent="0.2">
      <c r="B49" s="106" t="s">
        <v>50</v>
      </c>
      <c r="C49" s="107"/>
      <c r="D49" s="107"/>
      <c r="E49" s="108">
        <v>2</v>
      </c>
      <c r="F49" s="109" t="s">
        <v>48</v>
      </c>
      <c r="G49" s="51"/>
      <c r="H49" s="164"/>
      <c r="I49" s="165"/>
      <c r="J49" s="73"/>
    </row>
    <row r="50" spans="1:11" ht="4.5" customHeight="1" x14ac:dyDescent="0.2">
      <c r="A50" s="9"/>
      <c r="B50" s="9"/>
      <c r="E50" s="52"/>
      <c r="F50" s="52"/>
      <c r="G50" s="52"/>
      <c r="H50" s="164"/>
      <c r="I50" s="165"/>
      <c r="J50" s="73"/>
    </row>
    <row r="51" spans="1:11" ht="12.75" customHeight="1" x14ac:dyDescent="0.25">
      <c r="B51" s="204"/>
      <c r="C51" s="176" t="s">
        <v>74</v>
      </c>
      <c r="D51" s="107"/>
      <c r="E51" s="108">
        <v>0</v>
      </c>
      <c r="F51" s="109" t="s">
        <v>76</v>
      </c>
      <c r="G51" s="4"/>
      <c r="H51" s="177"/>
      <c r="I51" s="178"/>
      <c r="J51" s="1"/>
    </row>
    <row r="52" spans="1:11" ht="12.75" customHeight="1" x14ac:dyDescent="0.25">
      <c r="B52" s="204"/>
      <c r="C52" s="176" t="s">
        <v>73</v>
      </c>
      <c r="D52" s="107"/>
      <c r="E52" s="108">
        <v>0</v>
      </c>
      <c r="F52" s="109" t="s">
        <v>77</v>
      </c>
      <c r="G52" s="4"/>
      <c r="H52" s="177"/>
      <c r="I52" s="178"/>
      <c r="J52" s="1"/>
    </row>
    <row r="53" spans="1:11" ht="4.5" customHeight="1" x14ac:dyDescent="0.2">
      <c r="A53" s="9"/>
      <c r="B53" s="9"/>
      <c r="D53" s="53"/>
      <c r="E53" s="53"/>
      <c r="F53" s="53"/>
      <c r="G53" s="4"/>
      <c r="I53" s="68"/>
      <c r="J53" s="1"/>
    </row>
    <row r="54" spans="1:11" ht="12.75" customHeight="1" x14ac:dyDescent="0.2">
      <c r="B54" s="9" t="s">
        <v>51</v>
      </c>
      <c r="C54" s="110"/>
      <c r="D54" s="53"/>
      <c r="E54" s="111">
        <f>SUM(E46:E52)</f>
        <v>30</v>
      </c>
      <c r="F54" s="53"/>
      <c r="G54" s="53"/>
      <c r="J54" s="1"/>
    </row>
    <row r="55" spans="1:11" ht="12.95" customHeight="1" x14ac:dyDescent="0.2">
      <c r="B55" s="9"/>
      <c r="C55" s="53"/>
      <c r="D55" s="53"/>
      <c r="E55" s="53"/>
      <c r="F55" s="53"/>
      <c r="G55" s="53"/>
      <c r="I55" s="68"/>
      <c r="J55" s="1"/>
    </row>
    <row r="56" spans="1:11" ht="12.95" customHeight="1" x14ac:dyDescent="0.2">
      <c r="A56" s="50" t="s">
        <v>52</v>
      </c>
      <c r="B56" s="50"/>
      <c r="C56" s="49"/>
      <c r="D56" s="49"/>
      <c r="E56" s="49"/>
      <c r="F56" s="49"/>
      <c r="G56" s="49"/>
      <c r="H56" s="112"/>
      <c r="I56" s="1"/>
    </row>
    <row r="57" spans="1:11" ht="4.5" customHeight="1" x14ac:dyDescent="0.2">
      <c r="A57" s="50"/>
      <c r="B57" s="50"/>
      <c r="C57" s="50"/>
      <c r="I57" s="1"/>
    </row>
    <row r="58" spans="1:11" ht="12.75" customHeight="1" x14ac:dyDescent="0.2">
      <c r="A58" s="54" t="s">
        <v>53</v>
      </c>
      <c r="B58" s="54"/>
      <c r="E58" s="113">
        <f>I40</f>
        <v>22010000</v>
      </c>
      <c r="H58" s="174"/>
      <c r="I58" s="174"/>
    </row>
    <row r="59" spans="1:11" ht="4.1500000000000004" customHeight="1" x14ac:dyDescent="0.25">
      <c r="A59" s="9"/>
      <c r="B59" s="9"/>
      <c r="C59" s="9"/>
      <c r="D59" s="9"/>
      <c r="E59" s="110"/>
      <c r="I59"/>
      <c r="K59"/>
    </row>
    <row r="60" spans="1:11" ht="13.5" customHeight="1" x14ac:dyDescent="0.3">
      <c r="A60" s="10" t="s">
        <v>54</v>
      </c>
      <c r="B60" s="10"/>
      <c r="E60" s="114">
        <f>0.021*E54+0.761</f>
        <v>1.39</v>
      </c>
      <c r="F60" s="115"/>
      <c r="G60" s="115"/>
      <c r="H60" s="174"/>
      <c r="I60" s="174"/>
      <c r="J60" s="116"/>
      <c r="K60" s="20"/>
    </row>
    <row r="61" spans="1:11" ht="4.1500000000000004" customHeight="1" x14ac:dyDescent="0.25">
      <c r="A61" s="9"/>
      <c r="B61" s="9"/>
      <c r="E61" s="117"/>
      <c r="F61" s="115"/>
      <c r="G61" s="115"/>
      <c r="H61" s="174"/>
      <c r="I61" s="174"/>
      <c r="K61"/>
    </row>
    <row r="62" spans="1:11" s="184" customFormat="1" ht="18" customHeight="1" x14ac:dyDescent="0.25">
      <c r="A62" s="9" t="s">
        <v>69</v>
      </c>
      <c r="B62" s="9"/>
      <c r="E62" s="198">
        <f>ROUND(1.75*(117.07*E58^(-0.41731)*E60/100),6)</f>
        <v>2.457E-3</v>
      </c>
      <c r="F62" s="199" t="s">
        <v>55</v>
      </c>
      <c r="G62" s="199"/>
      <c r="H62" s="200"/>
      <c r="I62" s="200"/>
      <c r="J62" s="201"/>
      <c r="K62" s="202"/>
    </row>
    <row r="63" spans="1:11" ht="12.75" customHeight="1" x14ac:dyDescent="0.2">
      <c r="A63" s="9" t="s">
        <v>56</v>
      </c>
      <c r="B63" s="9"/>
      <c r="E63" s="119">
        <v>0</v>
      </c>
      <c r="F63" s="118"/>
      <c r="H63" s="174"/>
      <c r="I63" s="174"/>
      <c r="J63" s="116"/>
      <c r="K63" s="20"/>
    </row>
    <row r="64" spans="1:11" ht="4.1500000000000004" customHeight="1" x14ac:dyDescent="0.25">
      <c r="A64" s="9"/>
      <c r="B64" s="9"/>
      <c r="E64" s="120"/>
      <c r="F64" s="120"/>
      <c r="G64" s="120"/>
      <c r="I64"/>
      <c r="K64"/>
    </row>
    <row r="65" spans="1:11" ht="15" customHeight="1" x14ac:dyDescent="0.3">
      <c r="A65" s="121" t="s">
        <v>57</v>
      </c>
      <c r="B65" s="102"/>
      <c r="C65" s="122"/>
      <c r="D65" s="122"/>
      <c r="E65" s="123"/>
      <c r="F65" s="124">
        <f>E58*E62*(1+E63)</f>
        <v>54079</v>
      </c>
      <c r="H65" s="1"/>
      <c r="I65" s="1"/>
    </row>
    <row r="66" spans="1:11" ht="4.1500000000000004" customHeight="1" x14ac:dyDescent="0.25">
      <c r="A66" s="10"/>
      <c r="B66" s="9"/>
      <c r="C66" s="49"/>
      <c r="D66" s="49"/>
      <c r="E66" s="55"/>
      <c r="F66" s="166"/>
      <c r="G66" s="55"/>
      <c r="I66" s="15"/>
      <c r="K66"/>
    </row>
    <row r="67" spans="1:11" ht="12.95" customHeight="1" x14ac:dyDescent="0.2">
      <c r="A67" s="10"/>
      <c r="B67" s="9"/>
      <c r="C67" s="49"/>
      <c r="D67" s="125" t="s">
        <v>58</v>
      </c>
      <c r="E67" s="126" t="s">
        <v>43</v>
      </c>
      <c r="F67" s="55"/>
      <c r="G67" s="55"/>
      <c r="I67" s="15"/>
    </row>
    <row r="68" spans="1:11" ht="12.75" customHeight="1" x14ac:dyDescent="0.25">
      <c r="A68" s="49" t="s">
        <v>59</v>
      </c>
      <c r="B68" s="49"/>
      <c r="D68" s="127">
        <v>0.03</v>
      </c>
      <c r="E68" s="128">
        <v>0.03</v>
      </c>
      <c r="F68" s="129">
        <f>$F$65*E68</f>
        <v>1622</v>
      </c>
      <c r="G68" s="97"/>
      <c r="I68"/>
    </row>
    <row r="69" spans="1:11" ht="12.75" customHeight="1" x14ac:dyDescent="0.25">
      <c r="A69" s="49" t="s">
        <v>60</v>
      </c>
      <c r="B69" s="49"/>
      <c r="D69" s="127">
        <v>0.17</v>
      </c>
      <c r="E69" s="130">
        <v>0.17</v>
      </c>
      <c r="F69" s="129">
        <f t="shared" ref="F69:F77" si="1">$F$65*E69</f>
        <v>9193</v>
      </c>
      <c r="G69" s="97"/>
      <c r="I69"/>
    </row>
    <row r="70" spans="1:11" ht="12.75" customHeight="1" x14ac:dyDescent="0.25">
      <c r="A70" s="49" t="s">
        <v>2</v>
      </c>
      <c r="B70" s="49"/>
      <c r="D70" s="127">
        <v>0.35</v>
      </c>
      <c r="E70" s="130">
        <v>0.35</v>
      </c>
      <c r="F70" s="129">
        <f t="shared" si="1"/>
        <v>18928</v>
      </c>
      <c r="G70" s="97"/>
      <c r="I70"/>
    </row>
    <row r="71" spans="1:11" ht="12.75" customHeight="1" x14ac:dyDescent="0.25">
      <c r="A71" s="49" t="s">
        <v>61</v>
      </c>
      <c r="B71" s="49"/>
      <c r="D71" s="127">
        <v>0.05</v>
      </c>
      <c r="E71" s="130">
        <v>0.05</v>
      </c>
      <c r="F71" s="129">
        <f t="shared" si="1"/>
        <v>2704</v>
      </c>
      <c r="G71" s="97"/>
      <c r="I71"/>
    </row>
    <row r="72" spans="1:11" ht="12.75" customHeight="1" x14ac:dyDescent="0.25">
      <c r="A72" s="49" t="s">
        <v>62</v>
      </c>
      <c r="B72" s="49"/>
      <c r="D72" s="127">
        <v>0.27</v>
      </c>
      <c r="E72" s="130">
        <v>0.27</v>
      </c>
      <c r="F72" s="129">
        <f t="shared" si="1"/>
        <v>14601</v>
      </c>
      <c r="G72" s="97"/>
      <c r="I72"/>
    </row>
    <row r="73" spans="1:11" ht="12.75" customHeight="1" x14ac:dyDescent="0.25">
      <c r="A73" s="49" t="s">
        <v>63</v>
      </c>
      <c r="B73" s="49"/>
      <c r="D73" s="127">
        <v>0.02</v>
      </c>
      <c r="E73" s="130">
        <v>0.02</v>
      </c>
      <c r="F73" s="129">
        <f t="shared" si="1"/>
        <v>1082</v>
      </c>
      <c r="G73" s="97"/>
      <c r="I73"/>
    </row>
    <row r="74" spans="1:11" ht="12.75" customHeight="1" x14ac:dyDescent="0.25">
      <c r="A74" s="49" t="s">
        <v>64</v>
      </c>
      <c r="B74" s="49"/>
      <c r="D74" s="127">
        <v>0.02</v>
      </c>
      <c r="E74" s="130">
        <v>0.02</v>
      </c>
      <c r="F74" s="129">
        <f t="shared" si="1"/>
        <v>1082</v>
      </c>
      <c r="G74" s="97"/>
      <c r="I74"/>
    </row>
    <row r="75" spans="1:11" ht="12.75" customHeight="1" x14ac:dyDescent="0.25">
      <c r="A75" s="49" t="s">
        <v>65</v>
      </c>
      <c r="B75" s="49"/>
      <c r="D75" s="127">
        <v>0.09</v>
      </c>
      <c r="E75" s="130">
        <v>0.09</v>
      </c>
      <c r="F75" s="129">
        <f t="shared" si="1"/>
        <v>4867</v>
      </c>
      <c r="G75" s="97"/>
      <c r="I75"/>
    </row>
    <row r="76" spans="1:11" ht="12.75" customHeight="1" x14ac:dyDescent="0.25">
      <c r="A76" s="49" t="s">
        <v>66</v>
      </c>
      <c r="B76" s="49"/>
      <c r="D76" s="127">
        <v>0</v>
      </c>
      <c r="E76" s="130">
        <v>0</v>
      </c>
      <c r="F76" s="129">
        <f t="shared" si="1"/>
        <v>0</v>
      </c>
      <c r="G76" s="97"/>
      <c r="I76"/>
    </row>
    <row r="77" spans="1:11" ht="12.75" customHeight="1" x14ac:dyDescent="0.2">
      <c r="A77" s="122" t="s">
        <v>3</v>
      </c>
      <c r="B77" s="122"/>
      <c r="C77" s="103"/>
      <c r="D77" s="131">
        <v>0</v>
      </c>
      <c r="E77" s="132">
        <v>0</v>
      </c>
      <c r="F77" s="133">
        <f t="shared" si="1"/>
        <v>0</v>
      </c>
      <c r="G77" s="103"/>
      <c r="H77" s="103"/>
      <c r="I77" s="103"/>
    </row>
    <row r="78" spans="1:11" s="94" customFormat="1" ht="18.600000000000001" customHeight="1" x14ac:dyDescent="0.25">
      <c r="A78" s="134" t="s">
        <v>67</v>
      </c>
      <c r="B78" s="135"/>
      <c r="D78" s="213">
        <f>SUM(D68:D77)</f>
        <v>1</v>
      </c>
      <c r="E78" s="136">
        <f>SUM(E68:E77)</f>
        <v>1</v>
      </c>
      <c r="F78" s="137">
        <f>SUM(F68:F77)</f>
        <v>54079</v>
      </c>
      <c r="H78" s="138"/>
    </row>
    <row r="79" spans="1:11" ht="12.75" customHeight="1" x14ac:dyDescent="0.25">
      <c r="A79" s="215" t="s">
        <v>79</v>
      </c>
      <c r="B79" s="205"/>
      <c r="C79" s="103"/>
      <c r="D79" s="131">
        <v>0.02</v>
      </c>
      <c r="E79" s="132">
        <v>0</v>
      </c>
      <c r="F79" s="206">
        <f>$F$65*E79</f>
        <v>0</v>
      </c>
      <c r="G79" s="103"/>
      <c r="H79" s="207"/>
      <c r="I79" s="208"/>
      <c r="J79" s="1"/>
    </row>
    <row r="80" spans="1:11" s="184" customFormat="1" ht="12.75" customHeight="1" x14ac:dyDescent="0.25">
      <c r="A80" s="216" t="s">
        <v>78</v>
      </c>
      <c r="B80" s="216"/>
      <c r="C80" s="216"/>
      <c r="D80" s="214">
        <f>SUM(D78:D79)</f>
        <v>1.02</v>
      </c>
      <c r="E80" s="139">
        <f>SUM(E79,E78)</f>
        <v>1</v>
      </c>
      <c r="F80" s="167">
        <f>SUM(F79,F78)</f>
        <v>54079</v>
      </c>
      <c r="H80" s="67"/>
      <c r="I80" s="203">
        <f>F80</f>
        <v>54079</v>
      </c>
    </row>
    <row r="81" spans="1:13" ht="15" customHeight="1" x14ac:dyDescent="0.2">
      <c r="A81" s="69"/>
      <c r="B81" s="9"/>
      <c r="D81" s="139"/>
      <c r="E81" s="139"/>
      <c r="F81" s="167"/>
      <c r="G81" s="4"/>
      <c r="I81" s="168"/>
      <c r="J81" s="1"/>
    </row>
    <row r="82" spans="1:13" ht="12.75" customHeight="1" x14ac:dyDescent="0.25">
      <c r="A82" s="18" t="s">
        <v>4</v>
      </c>
      <c r="E82" s="147">
        <v>0</v>
      </c>
      <c r="F82" s="66">
        <v>0</v>
      </c>
      <c r="G82" s="137"/>
      <c r="I82" s="175">
        <f>E82*F82</f>
        <v>0</v>
      </c>
      <c r="K82"/>
      <c r="L82"/>
      <c r="M82"/>
    </row>
    <row r="83" spans="1:13" ht="4.1500000000000004" customHeight="1" x14ac:dyDescent="0.25">
      <c r="E83" s="17"/>
      <c r="I83"/>
      <c r="K83"/>
    </row>
    <row r="84" spans="1:13" s="10" customFormat="1" ht="12.75" x14ac:dyDescent="0.2">
      <c r="A84" s="41" t="s">
        <v>5</v>
      </c>
      <c r="B84" s="42"/>
      <c r="C84" s="43"/>
      <c r="D84" s="45"/>
      <c r="E84" s="141"/>
      <c r="F84" s="44"/>
      <c r="G84" s="44"/>
      <c r="H84" s="44"/>
      <c r="I84" s="140">
        <f>I80+I82</f>
        <v>54079</v>
      </c>
    </row>
    <row r="85" spans="1:13" s="10" customFormat="1" ht="4.5" customHeight="1" x14ac:dyDescent="0.2">
      <c r="B85" s="11"/>
      <c r="C85" s="12"/>
      <c r="D85" s="23"/>
      <c r="E85" s="56"/>
      <c r="F85" s="24"/>
      <c r="G85" s="24"/>
      <c r="I85" s="40"/>
    </row>
    <row r="86" spans="1:13" s="10" customFormat="1" ht="12.75" x14ac:dyDescent="0.2">
      <c r="A86" s="25" t="s">
        <v>0</v>
      </c>
      <c r="B86" s="11"/>
      <c r="C86" s="12"/>
      <c r="D86" s="23"/>
      <c r="E86" s="57">
        <v>0.04</v>
      </c>
      <c r="F86" s="24"/>
      <c r="G86" s="24"/>
      <c r="I86" s="40">
        <f>ROUND(I84*E86,2)</f>
        <v>2163</v>
      </c>
    </row>
    <row r="87" spans="1:13" s="10" customFormat="1" ht="3" customHeight="1" x14ac:dyDescent="0.2">
      <c r="A87" s="26"/>
      <c r="B87" s="27"/>
      <c r="C87" s="28"/>
      <c r="D87" s="32"/>
      <c r="E87" s="58"/>
      <c r="F87" s="35"/>
      <c r="G87" s="35"/>
      <c r="H87" s="26"/>
      <c r="I87" s="143"/>
    </row>
    <row r="88" spans="1:13" s="10" customFormat="1" ht="3" customHeight="1" x14ac:dyDescent="0.2">
      <c r="B88" s="11"/>
      <c r="C88" s="12"/>
      <c r="D88" s="33"/>
      <c r="E88" s="59"/>
      <c r="F88" s="36"/>
      <c r="G88" s="36"/>
      <c r="H88" s="34"/>
      <c r="I88" s="40"/>
    </row>
    <row r="89" spans="1:13" s="10" customFormat="1" ht="12.75" x14ac:dyDescent="0.2">
      <c r="A89" s="29" t="s">
        <v>71</v>
      </c>
      <c r="B89" s="30"/>
      <c r="C89" s="31"/>
      <c r="D89" s="13"/>
      <c r="E89" s="56"/>
      <c r="F89" s="24"/>
      <c r="G89" s="24"/>
      <c r="I89" s="142">
        <f>I84+I86</f>
        <v>56242</v>
      </c>
    </row>
    <row r="90" spans="1:13" s="10" customFormat="1" ht="12.75" x14ac:dyDescent="0.2">
      <c r="A90" s="10" t="s">
        <v>1</v>
      </c>
      <c r="B90" s="11"/>
      <c r="C90" s="12"/>
      <c r="D90" s="13"/>
      <c r="E90" s="14">
        <v>0.2</v>
      </c>
      <c r="F90" s="14"/>
      <c r="G90" s="14"/>
      <c r="I90" s="40">
        <f>ROUND(I89*E90,2)</f>
        <v>11248</v>
      </c>
    </row>
    <row r="91" spans="1:13" s="10" customFormat="1" ht="3" customHeight="1" x14ac:dyDescent="0.2">
      <c r="B91" s="11"/>
      <c r="C91" s="12"/>
      <c r="D91" s="13"/>
      <c r="E91" s="24"/>
      <c r="F91" s="24"/>
      <c r="G91" s="24"/>
      <c r="I91" s="40"/>
    </row>
    <row r="92" spans="1:13" s="10" customFormat="1" ht="12.75" x14ac:dyDescent="0.2">
      <c r="A92" s="60" t="s">
        <v>6</v>
      </c>
      <c r="B92" s="61"/>
      <c r="C92" s="62"/>
      <c r="D92" s="64"/>
      <c r="E92" s="65"/>
      <c r="F92" s="65"/>
      <c r="G92" s="65"/>
      <c r="H92" s="63"/>
      <c r="I92" s="144">
        <f>SUM(I88:I90)</f>
        <v>67490</v>
      </c>
    </row>
    <row r="93" spans="1:13" ht="5.0999999999999996" customHeight="1" x14ac:dyDescent="0.2"/>
    <row r="94" spans="1:13" ht="12.75" x14ac:dyDescent="0.2">
      <c r="A94" s="145" t="s">
        <v>68</v>
      </c>
      <c r="E94" s="146">
        <f>I89/E36</f>
        <v>1.91E-3</v>
      </c>
    </row>
  </sheetData>
  <sheetProtection algorithmName="SHA-512" hashValue="E9GE9V51jw/3xr/MnKC0Y9V75LTYpfx3fkzgnXjs3cooWIFvDRC+3oE9v65fsoDhYkq9crcMZdmrdGO5ZvTS2g==" saltValue="cQU4yCYWCZVp0CSGiYy+Lg==" spinCount="100000" sheet="1" objects="1" scenarios="1"/>
  <mergeCells count="12">
    <mergeCell ref="A80:C80"/>
    <mergeCell ref="H2:I2"/>
    <mergeCell ref="A7:B7"/>
    <mergeCell ref="A9:B9"/>
    <mergeCell ref="A11:B11"/>
    <mergeCell ref="A30:B30"/>
    <mergeCell ref="A32:B32"/>
    <mergeCell ref="A34:B34"/>
    <mergeCell ref="H45:I45"/>
    <mergeCell ref="A21:B21"/>
    <mergeCell ref="A23:B23"/>
    <mergeCell ref="A28:B28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&amp;L&amp;"Arial,Fett"&amp;K01+030Angebot Bauphysik &amp;A
&amp;"Arial,Standard"nach VM.BP.2023&amp;R&amp;"Arial,Standard"&amp;K01+031Version 1
Stand: 15.09.2023</oddHeader>
    <oddFooter>&amp;L&amp;"Arial,Fett"&amp;K01+039LM.VM.2023 &amp;"Arial,Standard" |  Bauphysik &amp;A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Scroll Bar 14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Scroll Bar 15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Scroll Bar 1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Scroll Bar 17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Scroll Bar 19">
              <controlPr defaultSize="0" autoPict="0">
                <anchor moveWithCells="1">
                  <from>
                    <xdr:col>7</xdr:col>
                    <xdr:colOff>19050</xdr:colOff>
                    <xdr:row>50</xdr:row>
                    <xdr:rowOff>28575</xdr:rowOff>
                  </from>
                  <to>
                    <xdr:col>8</xdr:col>
                    <xdr:colOff>1028700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Scroll Bar 20">
              <controlPr defaultSize="0" autoPict="0">
                <anchor moveWithCells="1">
                  <from>
                    <xdr:col>7</xdr:col>
                    <xdr:colOff>19050</xdr:colOff>
                    <xdr:row>51</xdr:row>
                    <xdr:rowOff>28575</xdr:rowOff>
                  </from>
                  <to>
                    <xdr:col>8</xdr:col>
                    <xdr:colOff>1019175</xdr:colOff>
                    <xdr:row>51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Brandschutz</vt:lpstr>
      <vt:lpstr>Brandschutz!Druckbereich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2023-11-17T12:11:08Z</cp:lastPrinted>
  <dcterms:created xsi:type="dcterms:W3CDTF">2009-05-04T08:45:42Z</dcterms:created>
  <dcterms:modified xsi:type="dcterms:W3CDTF">2023-11-17T12:11:38Z</dcterms:modified>
</cp:coreProperties>
</file>