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echner.sharepoint.com/sites/filetest/Dokumente/Files Home Office/KK/G233 LM.VM/LM.VM.2023/Fehler/20250224 ED/"/>
    </mc:Choice>
  </mc:AlternateContent>
  <xr:revisionPtr revIDLastSave="98" documentId="8_{FFC09AE9-933B-440A-A4B0-EACB08F1A9A4}" xr6:coauthVersionLast="47" xr6:coauthVersionMax="47" xr10:uidLastSave="{8E87BEA9-F87C-4EC8-8088-30528F360C36}"/>
  <bookViews>
    <workbookView xWindow="-28920" yWindow="-120" windowWidth="29040" windowHeight="15840" tabRatio="914" xr2:uid="{00000000-000D-0000-FFFF-FFFF00000000}"/>
  </bookViews>
  <sheets>
    <sheet name="LM.VM.ED.2023" sheetId="59" r:id="rId1"/>
  </sheets>
  <definedNames>
    <definedName name="_xlnm.Print_Area" localSheetId="0">'LM.VM.ED.2023'!$A$1:$I$94</definedName>
    <definedName name="_xlnm.Print_Titles" localSheetId="0">'LM.VM.ED.2023'!$3:$3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59" l="1"/>
  <c r="G70" i="59"/>
  <c r="G61" i="59"/>
  <c r="E69" i="59"/>
  <c r="E72" i="59" s="1"/>
  <c r="E76" i="59" s="1"/>
  <c r="I16" i="59"/>
  <c r="I17" i="59"/>
  <c r="A55" i="59" l="1"/>
  <c r="D72" i="59"/>
  <c r="D76" i="59" s="1"/>
  <c r="I7" i="59" l="1"/>
  <c r="I9" i="59"/>
  <c r="I11" i="59"/>
  <c r="I13" i="59"/>
  <c r="E15" i="59"/>
  <c r="I18" i="59"/>
  <c r="I20" i="59"/>
  <c r="I22" i="59"/>
  <c r="I24" i="59"/>
  <c r="I26" i="59"/>
  <c r="I30" i="59"/>
  <c r="E45" i="59"/>
  <c r="E53" i="59" s="1"/>
  <c r="A53" i="59"/>
  <c r="I78" i="59"/>
  <c r="I32" i="59" l="1"/>
  <c r="E28" i="59"/>
  <c r="E49" i="59" l="1"/>
  <c r="D7" i="59"/>
  <c r="D9" i="59"/>
  <c r="D11" i="59"/>
  <c r="D13" i="59"/>
  <c r="D24" i="59"/>
  <c r="D20" i="59"/>
  <c r="D22" i="59"/>
  <c r="D26" i="59"/>
  <c r="D15" i="59"/>
  <c r="K59" i="59" l="1"/>
  <c r="F59" i="59" s="1"/>
  <c r="K58" i="59"/>
  <c r="F58" i="59" s="1"/>
  <c r="H49" i="59"/>
  <c r="E55" i="59"/>
  <c r="D28" i="59"/>
  <c r="F74" i="59" l="1"/>
  <c r="F75" i="59"/>
  <c r="F73" i="59"/>
  <c r="F68" i="59"/>
  <c r="F62" i="59"/>
  <c r="F67" i="59"/>
  <c r="F71" i="59"/>
  <c r="F66" i="59"/>
  <c r="F61" i="59"/>
  <c r="F65" i="59"/>
  <c r="F63" i="59"/>
  <c r="F70" i="59"/>
  <c r="F64" i="59"/>
  <c r="F69" i="59" l="1"/>
  <c r="F72" i="59" s="1"/>
  <c r="F76" i="59" l="1"/>
  <c r="I76" i="59" s="1"/>
  <c r="I80" i="59" s="1"/>
  <c r="I82" i="59" s="1"/>
  <c r="I85" i="59" s="1"/>
  <c r="F90" i="59" l="1"/>
  <c r="I86" i="59"/>
  <c r="I88" i="59" s="1"/>
</calcChain>
</file>

<file path=xl/sharedStrings.xml><?xml version="1.0" encoding="utf-8"?>
<sst xmlns="http://schemas.openxmlformats.org/spreadsheetml/2006/main" count="80" uniqueCount="74">
  <si>
    <t>AUFSCHLIESSUNG</t>
  </si>
  <si>
    <t>BAUWERK – ROHBAU</t>
  </si>
  <si>
    <t>BAUWERK – AUSBAU</t>
  </si>
  <si>
    <t>AUSSENANLAGEN</t>
  </si>
  <si>
    <t>mögl Punkte</t>
  </si>
  <si>
    <t>gewählt</t>
  </si>
  <si>
    <t>BAUWERK – TECHNIK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</si>
  <si>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</si>
  <si>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</si>
  <si>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</si>
  <si>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</si>
  <si>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</si>
  <si>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</si>
  <si>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</si>
  <si>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</si>
  <si>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</si>
  <si>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.02</t>
  </si>
  <si>
    <t>.03</t>
  </si>
  <si>
    <t>BEMESSUNGSGRUNDLAGE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</si>
  <si>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</si>
  <si>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</si>
  <si>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</si>
  <si>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</si>
  <si>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</si>
  <si>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</si>
  <si>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8 Örtliche Bauaufsicht, Dokumentation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</si>
  <si>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</si>
  <si>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</si>
  <si>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</si>
  <si>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</si>
  <si>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</si>
  <si>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</si>
  <si>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</si>
  <si>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</si>
  <si>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</si>
  <si>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7 Begleitung der Bauausführung</t>
  </si>
  <si>
    <t>LPH 9 Objektbetreuung</t>
  </si>
  <si>
    <t>6 bis 14</t>
  </si>
  <si>
    <t>1 bis 3</t>
  </si>
  <si>
    <t>ERK %</t>
  </si>
  <si>
    <t>Anforderungsmerkmale/Bewertungspunkte</t>
  </si>
  <si>
    <t>selbstständiger Auftrag</t>
  </si>
  <si>
    <t>Summe Einrichtungsplanung-Design ohne Nebenkosten</t>
  </si>
  <si>
    <t xml:space="preserve">Summe Einrichtungsplanung-Design brutto </t>
  </si>
  <si>
    <t>Summe Einrichtungsplanung-Design netto inkl. NK</t>
  </si>
  <si>
    <t>LPH 1 Grundlagenanalyse</t>
  </si>
  <si>
    <t>Prozentanteil an Errichtungskosten (netto, inkl. NK)</t>
  </si>
  <si>
    <t>(PL + ÖBA)</t>
  </si>
  <si>
    <t>Ermittlung Bemessungsgrundlage (BMGL)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</si>
  <si>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</si>
  <si>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Stundenpool (optionale Leistungen)</t>
  </si>
  <si>
    <t>Einbaumöbel</t>
  </si>
  <si>
    <t>Umbauzuschlag nach ED.11</t>
  </si>
  <si>
    <t>mitzuverarbeitende Bausubstanz</t>
  </si>
  <si>
    <t>LM.VM</t>
  </si>
  <si>
    <t xml:space="preserve">Einrichtungsplanung-Design nach VM.ED.2023 </t>
  </si>
  <si>
    <t>Zusatz vertiefte Kostenschätzung (vKS)</t>
  </si>
  <si>
    <t>Serienmöbel  *)</t>
  </si>
  <si>
    <t xml:space="preserve">*) </t>
  </si>
  <si>
    <t xml:space="preserve">für das Angebot wird die BMGL bei Serienmöbeln mit 60% der Errichtungskosten angesetzt. </t>
  </si>
  <si>
    <t>NEBENKOSTEN</t>
  </si>
  <si>
    <r>
      <rPr>
        <b/>
        <sz val="8"/>
        <color rgb="FF000000"/>
        <rFont val="Arial"/>
        <family val="2"/>
      </rPr>
      <t xml:space="preserve">Einrichtung-Design
</t>
    </r>
    <r>
      <rPr>
        <sz val="8"/>
        <color indexed="8"/>
        <rFont val="Arial"/>
        <family val="2"/>
      </rPr>
      <t xml:space="preserve"> nach VM.ED.2023</t>
    </r>
  </si>
  <si>
    <t>Bei der Abrechnung sind die tabellarischen Abminderungen gemäß VM.ED 7(5) bei den</t>
  </si>
  <si>
    <t>Errichtungskosten einzutragen und die BMGL auf 100% zu stellen.</t>
  </si>
  <si>
    <t>q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</si>
  <si>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</si>
  <si>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>gering        durchschnitt.          hoch</t>
  </si>
  <si>
    <t>in Zusammenhang mit baulichen Planungsleistungen (OA)</t>
  </si>
  <si>
    <t>Zusatz viertiefte Kostenberechnung (vKB)</t>
  </si>
  <si>
    <t>Zusammenstellung / Bearbeitung eines Raumbuches</t>
  </si>
  <si>
    <t xml:space="preserve">     &lt;-- Zelle C51 aktivieren 
           anschließend hier auswählen</t>
  </si>
  <si>
    <r>
      <t>Vergütung VED = BMGL x h</t>
    </r>
    <r>
      <rPr>
        <vertAlign val="subscript"/>
        <sz val="10"/>
        <rFont val="Arial"/>
        <family val="2"/>
      </rPr>
      <t>1ED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</si>
  <si>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r>
      <t>Vergütung VED = BMGL x h</t>
    </r>
    <r>
      <rPr>
        <vertAlign val="subscript"/>
        <sz val="10"/>
        <rFont val="Arial"/>
        <family val="2"/>
      </rPr>
      <t>2ED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</si>
  <si>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 xml:space="preserve">Zwischensumme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</si>
</sst>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0.0%"/>
    <numFmt numFmtId="172" formatCode="#,##0\ &quot;h&quot;"/>
    <numFmt numFmtId="173" formatCode="#,##0.00\ &quot;€/h&quot;"/>
    <numFmt numFmtId="174" formatCode="0.0000%"/>
  </numFmts>
  <fonts count="5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Calibri"/>
      <family val="2"/>
    </font>
    <font>
      <b/>
      <sz val="13"/>
      <color theme="0"/>
      <name val="Arial"/>
      <family val="2"/>
    </font>
    <font>
      <sz val="9"/>
      <color theme="0" tint="-0.499984740745262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color theme="1" tint="0.499984740745262"/>
      <name val="Arial"/>
      <family val="2"/>
    </font>
    <font>
      <sz val="9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0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/>
      <diagonal/>
    </border>
  </borders>
  <cellStyleXfs count="4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6" applyNumberFormat="0" applyAlignment="0" applyProtection="0"/>
    <xf numFmtId="0" fontId="25" fillId="8" borderId="7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6" fillId="9" borderId="7" applyNumberFormat="0" applyAlignment="0" applyProtection="0"/>
    <xf numFmtId="0" fontId="27" fillId="0" borderId="8" applyNumberFormat="0" applyFill="0" applyAlignment="0" applyProtection="0"/>
    <xf numFmtId="0" fontId="28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29" fillId="11" borderId="0" applyNumberFormat="0" applyBorder="0" applyAlignment="0" applyProtection="0"/>
    <xf numFmtId="0" fontId="13" fillId="0" borderId="0" applyFont="0" applyFill="0" applyBorder="0" applyAlignment="0" applyProtection="0"/>
    <xf numFmtId="0" fontId="30" fillId="12" borderId="0" applyNumberFormat="0" applyBorder="0" applyAlignment="0" applyProtection="0"/>
    <xf numFmtId="0" fontId="22" fillId="13" borderId="9" applyNumberFormat="0" applyFont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14" borderId="0" applyNumberFormat="0" applyBorder="0" applyAlignment="0" applyProtection="0"/>
    <xf numFmtId="0" fontId="22" fillId="0" borderId="0"/>
    <xf numFmtId="0" fontId="2" fillId="0" borderId="0"/>
    <xf numFmtId="0" fontId="4" fillId="0" borderId="0"/>
    <xf numFmtId="0" fontId="22" fillId="0" borderId="0"/>
    <xf numFmtId="0" fontId="2" fillId="0" borderId="0"/>
    <xf numFmtId="0" fontId="2" fillId="0" borderId="0"/>
    <xf numFmtId="0" fontId="13" fillId="0" borderId="0"/>
    <xf numFmtId="0" fontId="7" fillId="0" borderId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15" borderId="14" applyNumberFormat="0" applyAlignment="0" applyProtection="0"/>
  </cellStyleXfs>
  <cellXfs count="204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1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4" fillId="0" borderId="0" xfId="33" applyFont="1" applyAlignment="1">
      <alignment vertical="center"/>
    </xf>
    <xf numFmtId="0" fontId="15" fillId="0" borderId="0" xfId="33" applyFont="1" applyAlignment="1">
      <alignment vertical="center"/>
    </xf>
    <xf numFmtId="10" fontId="15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6" fillId="0" borderId="0" xfId="33" applyFont="1"/>
    <xf numFmtId="0" fontId="6" fillId="0" borderId="0" xfId="33" applyFont="1" applyAlignment="1">
      <alignment horizontal="center"/>
    </xf>
    <xf numFmtId="0" fontId="5" fillId="0" borderId="0" xfId="33" applyFont="1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10" fillId="0" borderId="0" xfId="30" applyNumberFormat="1" applyFont="1" applyAlignment="1">
      <alignment vertical="center"/>
    </xf>
    <xf numFmtId="3" fontId="15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9" fillId="0" borderId="0" xfId="33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168" fontId="2" fillId="0" borderId="0" xfId="30" applyNumberFormat="1"/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0" fontId="18" fillId="0" borderId="0" xfId="33" applyFont="1"/>
    <xf numFmtId="9" fontId="2" fillId="0" borderId="4" xfId="30" applyNumberFormat="1" applyBorder="1" applyAlignment="1">
      <alignment horizontal="center"/>
    </xf>
    <xf numFmtId="3" fontId="14" fillId="0" borderId="0" xfId="33" applyNumberFormat="1" applyFont="1" applyAlignment="1">
      <alignment vertical="center"/>
    </xf>
    <xf numFmtId="10" fontId="15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6" fillId="0" borderId="15" xfId="33" applyFont="1" applyBorder="1" applyAlignment="1">
      <alignment vertical="center"/>
    </xf>
    <xf numFmtId="0" fontId="14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10" fillId="16" borderId="15" xfId="33" applyNumberFormat="1" applyFont="1" applyFill="1" applyBorder="1" applyAlignment="1">
      <alignment horizontal="left" vertical="center"/>
    </xf>
    <xf numFmtId="0" fontId="10" fillId="16" borderId="15" xfId="33" applyFont="1" applyFill="1" applyBorder="1" applyAlignment="1">
      <alignment vertical="center"/>
    </xf>
    <xf numFmtId="0" fontId="5" fillId="0" borderId="16" xfId="33" applyFont="1" applyBorder="1"/>
    <xf numFmtId="0" fontId="5" fillId="0" borderId="17" xfId="33" applyFont="1" applyBorder="1"/>
    <xf numFmtId="165" fontId="5" fillId="0" borderId="16" xfId="33" applyNumberFormat="1" applyFont="1" applyBorder="1" applyAlignment="1">
      <alignment horizontal="left"/>
    </xf>
    <xf numFmtId="0" fontId="5" fillId="0" borderId="17" xfId="33" applyFont="1" applyBorder="1" applyAlignment="1">
      <alignment horizontal="left"/>
    </xf>
    <xf numFmtId="9" fontId="5" fillId="0" borderId="18" xfId="33" applyNumberFormat="1" applyFont="1" applyBorder="1" applyAlignment="1">
      <alignment horizontal="right"/>
    </xf>
    <xf numFmtId="3" fontId="15" fillId="0" borderId="0" xfId="33" applyNumberFormat="1" applyFont="1" applyAlignment="1">
      <alignment horizontal="right" vertical="center"/>
    </xf>
    <xf numFmtId="42" fontId="1" fillId="16" borderId="0" xfId="33" applyNumberFormat="1" applyFont="1" applyFill="1" applyAlignment="1">
      <alignment horizontal="right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9" fillId="16" borderId="0" xfId="30" applyNumberFormat="1" applyFont="1" applyFill="1"/>
    <xf numFmtId="42" fontId="1" fillId="16" borderId="0" xfId="30" applyNumberFormat="1" applyFont="1" applyFill="1"/>
    <xf numFmtId="9" fontId="5" fillId="17" borderId="19" xfId="33" applyNumberFormat="1" applyFont="1" applyFill="1" applyBorder="1" applyAlignment="1" applyProtection="1">
      <alignment horizontal="right"/>
      <protection locked="0"/>
    </xf>
    <xf numFmtId="9" fontId="5" fillId="17" borderId="18" xfId="33" applyNumberFormat="1" applyFont="1" applyFill="1" applyBorder="1" applyAlignment="1" applyProtection="1">
      <alignment horizontal="right"/>
      <protection locked="0"/>
    </xf>
    <xf numFmtId="9" fontId="6" fillId="0" borderId="18" xfId="33" applyNumberFormat="1" applyFont="1" applyBorder="1" applyAlignment="1">
      <alignment horizontal="right"/>
    </xf>
    <xf numFmtId="0" fontId="10" fillId="0" borderId="0" xfId="33" applyFont="1" applyAlignment="1">
      <alignment horizontal="left"/>
    </xf>
    <xf numFmtId="9" fontId="5" fillId="0" borderId="0" xfId="33" applyNumberFormat="1" applyFont="1"/>
    <xf numFmtId="9" fontId="2" fillId="16" borderId="0" xfId="30" applyNumberFormat="1" applyFill="1"/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0" fontId="40" fillId="0" borderId="0" xfId="33" applyFont="1"/>
    <xf numFmtId="42" fontId="9" fillId="0" borderId="0" xfId="33" applyNumberFormat="1" applyFont="1"/>
    <xf numFmtId="42" fontId="9" fillId="0" borderId="0" xfId="33" applyNumberFormat="1" applyFont="1" applyAlignment="1">
      <alignment horizontal="right"/>
    </xf>
    <xf numFmtId="42" fontId="9" fillId="16" borderId="15" xfId="33" applyNumberFormat="1" applyFont="1" applyFill="1" applyBorder="1"/>
    <xf numFmtId="42" fontId="9" fillId="16" borderId="19" xfId="33" applyNumberFormat="1" applyFont="1" applyFill="1" applyBorder="1"/>
    <xf numFmtId="3" fontId="6" fillId="0" borderId="0" xfId="33" applyNumberFormat="1" applyFont="1" applyAlignment="1">
      <alignment vertical="top" wrapText="1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9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0" xfId="31" applyNumberFormat="1" applyFont="1" applyAlignment="1">
      <alignment horizontal="right" vertical="center"/>
    </xf>
    <xf numFmtId="9" fontId="5" fillId="0" borderId="0" xfId="33" applyNumberFormat="1" applyFont="1" applyAlignment="1">
      <alignment horizontal="center"/>
    </xf>
    <xf numFmtId="168" fontId="2" fillId="0" borderId="0" xfId="31" applyNumberFormat="1" applyAlignment="1">
      <alignment vertical="center"/>
    </xf>
    <xf numFmtId="168" fontId="2" fillId="0" borderId="2" xfId="31" applyNumberFormat="1" applyBorder="1" applyAlignment="1">
      <alignment vertical="center"/>
    </xf>
    <xf numFmtId="0" fontId="20" fillId="0" borderId="0" xfId="33" applyFont="1"/>
    <xf numFmtId="42" fontId="41" fillId="18" borderId="0" xfId="30" applyNumberFormat="1" applyFont="1" applyFill="1"/>
    <xf numFmtId="0" fontId="39" fillId="18" borderId="0" xfId="30" applyFont="1" applyFill="1"/>
    <xf numFmtId="9" fontId="39" fillId="18" borderId="0" xfId="30" applyNumberFormat="1" applyFont="1" applyFill="1" applyAlignment="1">
      <alignment horizontal="center"/>
    </xf>
    <xf numFmtId="167" fontId="42" fillId="18" borderId="0" xfId="30" applyNumberFormat="1" applyFont="1" applyFill="1"/>
    <xf numFmtId="166" fontId="41" fillId="18" borderId="0" xfId="30" applyNumberFormat="1" applyFont="1" applyFill="1"/>
    <xf numFmtId="0" fontId="41" fillId="18" borderId="0" xfId="30" applyFont="1" applyFill="1" applyAlignment="1">
      <alignment horizontal="right"/>
    </xf>
    <xf numFmtId="0" fontId="41" fillId="18" borderId="0" xfId="30" applyFont="1" applyFill="1"/>
    <xf numFmtId="42" fontId="11" fillId="18" borderId="0" xfId="31" applyNumberFormat="1" applyFont="1" applyFill="1" applyAlignment="1">
      <alignment horizontal="right" vertical="center"/>
    </xf>
    <xf numFmtId="42" fontId="41" fillId="18" borderId="20" xfId="33" applyNumberFormat="1" applyFont="1" applyFill="1" applyBorder="1" applyAlignment="1">
      <alignment horizontal="right"/>
    </xf>
    <xf numFmtId="3" fontId="43" fillId="18" borderId="0" xfId="33" applyNumberFormat="1" applyFont="1" applyFill="1" applyAlignment="1">
      <alignment horizontal="center"/>
    </xf>
    <xf numFmtId="0" fontId="44" fillId="18" borderId="0" xfId="33" applyFont="1" applyFill="1"/>
    <xf numFmtId="42" fontId="9" fillId="16" borderId="18" xfId="33" applyNumberFormat="1" applyFont="1" applyFill="1" applyBorder="1"/>
    <xf numFmtId="42" fontId="9" fillId="0" borderId="19" xfId="33" applyNumberFormat="1" applyFont="1" applyBorder="1"/>
    <xf numFmtId="171" fontId="5" fillId="0" borderId="15" xfId="33" applyNumberFormat="1" applyFont="1" applyBorder="1" applyAlignment="1">
      <alignment horizontal="right" vertical="center"/>
    </xf>
    <xf numFmtId="171" fontId="5" fillId="0" borderId="0" xfId="33" applyNumberFormat="1" applyFont="1" applyAlignment="1">
      <alignment horizontal="right"/>
    </xf>
    <xf numFmtId="171" fontId="5" fillId="0" borderId="16" xfId="33" applyNumberFormat="1" applyFont="1" applyBorder="1" applyAlignment="1">
      <alignment horizontal="right"/>
    </xf>
    <xf numFmtId="171" fontId="5" fillId="0" borderId="17" xfId="33" applyNumberFormat="1" applyFont="1" applyBorder="1" applyAlignment="1">
      <alignment horizontal="right"/>
    </xf>
    <xf numFmtId="171" fontId="5" fillId="0" borderId="0" xfId="33" applyNumberFormat="1" applyFont="1" applyAlignment="1">
      <alignment horizontal="right" vertical="center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18" xfId="31" applyNumberFormat="1" applyFill="1" applyBorder="1" applyAlignment="1" applyProtection="1">
      <alignment horizontal="right" vertical="center"/>
      <protection locked="0"/>
    </xf>
    <xf numFmtId="10" fontId="2" fillId="17" borderId="21" xfId="31" applyNumberFormat="1" applyFill="1" applyBorder="1" applyAlignment="1" applyProtection="1">
      <alignment horizontal="right" vertical="center"/>
      <protection locked="0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0" xfId="30" applyNumberFormat="1" applyAlignment="1">
      <alignment horizontal="center"/>
    </xf>
    <xf numFmtId="0" fontId="1" fillId="16" borderId="0" xfId="33" applyFont="1" applyFill="1" applyAlignment="1">
      <alignment horizontal="left" vertical="center"/>
    </xf>
    <xf numFmtId="0" fontId="18" fillId="16" borderId="0" xfId="33" applyFont="1" applyFill="1" applyAlignment="1">
      <alignment vertical="center"/>
    </xf>
    <xf numFmtId="0" fontId="41" fillId="18" borderId="0" xfId="33" applyFont="1" applyFill="1" applyAlignment="1">
      <alignment horizontal="left" vertical="center"/>
    </xf>
    <xf numFmtId="0" fontId="44" fillId="18" borderId="0" xfId="33" applyFont="1" applyFill="1" applyAlignment="1">
      <alignment vertical="center"/>
    </xf>
    <xf numFmtId="10" fontId="2" fillId="0" borderId="5" xfId="31" applyNumberFormat="1" applyBorder="1" applyAlignment="1">
      <alignment horizontal="right"/>
    </xf>
    <xf numFmtId="168" fontId="9" fillId="0" borderId="0" xfId="31" applyNumberFormat="1" applyFont="1"/>
    <xf numFmtId="10" fontId="45" fillId="0" borderId="0" xfId="33" applyNumberFormat="1" applyFont="1"/>
    <xf numFmtId="49" fontId="2" fillId="0" borderId="0" xfId="30" applyNumberFormat="1"/>
    <xf numFmtId="172" fontId="9" fillId="17" borderId="22" xfId="33" applyNumberFormat="1" applyFont="1" applyFill="1" applyBorder="1" applyProtection="1">
      <protection locked="0"/>
    </xf>
    <xf numFmtId="173" fontId="2" fillId="17" borderId="0" xfId="31" applyNumberFormat="1" applyFill="1" applyAlignment="1" applyProtection="1">
      <alignment horizontal="right" vertical="center"/>
      <protection locked="0"/>
    </xf>
    <xf numFmtId="42" fontId="9" fillId="17" borderId="15" xfId="33" applyNumberFormat="1" applyFont="1" applyFill="1" applyBorder="1" applyProtection="1">
      <protection locked="0"/>
    </xf>
    <xf numFmtId="42" fontId="9" fillId="17" borderId="23" xfId="33" applyNumberFormat="1" applyFont="1" applyFill="1" applyBorder="1" applyProtection="1">
      <protection locked="0"/>
    </xf>
    <xf numFmtId="0" fontId="5" fillId="0" borderId="24" xfId="33" applyFont="1" applyBorder="1"/>
    <xf numFmtId="171" fontId="5" fillId="0" borderId="24" xfId="33" applyNumberFormat="1" applyFont="1" applyBorder="1" applyAlignment="1">
      <alignment horizontal="right"/>
    </xf>
    <xf numFmtId="10" fontId="5" fillId="0" borderId="0" xfId="33" applyNumberFormat="1" applyFont="1" applyAlignment="1">
      <alignment horizontal="center"/>
    </xf>
    <xf numFmtId="42" fontId="1" fillId="16" borderId="4" xfId="31" applyNumberFormat="1" applyFont="1" applyFill="1" applyBorder="1" applyAlignment="1">
      <alignment vertical="center"/>
    </xf>
    <xf numFmtId="168" fontId="10" fillId="0" borderId="0" xfId="31" applyNumberFormat="1" applyFont="1" applyAlignment="1">
      <alignment vertical="center"/>
    </xf>
    <xf numFmtId="168" fontId="8" fillId="0" borderId="0" xfId="31" applyNumberFormat="1" applyFont="1" applyAlignment="1">
      <alignment horizontal="center" vertical="center"/>
    </xf>
    <xf numFmtId="174" fontId="20" fillId="0" borderId="0" xfId="22" applyNumberFormat="1" applyFont="1" applyProtection="1"/>
    <xf numFmtId="0" fontId="21" fillId="0" borderId="0" xfId="33" applyFont="1" applyAlignment="1">
      <alignment horizontal="left"/>
    </xf>
    <xf numFmtId="10" fontId="5" fillId="0" borderId="15" xfId="33" applyNumberFormat="1" applyFont="1" applyBorder="1" applyAlignment="1">
      <alignment horizontal="right" vertical="center"/>
    </xf>
    <xf numFmtId="3" fontId="5" fillId="17" borderId="18" xfId="33" applyNumberFormat="1" applyFont="1" applyFill="1" applyBorder="1" applyAlignment="1" applyProtection="1">
      <alignment vertical="center"/>
      <protection locked="0"/>
    </xf>
    <xf numFmtId="10" fontId="46" fillId="0" borderId="0" xfId="22" applyNumberFormat="1" applyFont="1" applyAlignment="1">
      <alignment horizontal="right" vertical="center"/>
    </xf>
    <xf numFmtId="10" fontId="46" fillId="0" borderId="2" xfId="22" applyNumberFormat="1" applyFont="1" applyBorder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1" fontId="47" fillId="0" borderId="0" xfId="12" applyNumberFormat="1" applyFont="1" applyAlignment="1">
      <alignment horizontal="right" vertical="center"/>
    </xf>
    <xf numFmtId="10" fontId="2" fillId="17" borderId="26" xfId="31" applyNumberFormat="1" applyFill="1" applyBorder="1" applyAlignment="1" applyProtection="1">
      <alignment horizontal="right" vertical="center"/>
      <protection locked="0"/>
    </xf>
    <xf numFmtId="10" fontId="2" fillId="17" borderId="0" xfId="31" applyNumberFormat="1" applyFill="1" applyAlignment="1" applyProtection="1">
      <alignment horizontal="right" vertical="center"/>
      <protection locked="0"/>
    </xf>
    <xf numFmtId="10" fontId="5" fillId="19" borderId="27" xfId="33" applyNumberFormat="1" applyFont="1" applyFill="1" applyBorder="1" applyAlignment="1">
      <alignment horizontal="right"/>
    </xf>
    <xf numFmtId="168" fontId="10" fillId="19" borderId="27" xfId="31" applyNumberFormat="1" applyFont="1" applyFill="1" applyBorder="1" applyAlignment="1">
      <alignment vertical="center"/>
    </xf>
    <xf numFmtId="10" fontId="5" fillId="19" borderId="28" xfId="33" applyNumberFormat="1" applyFont="1" applyFill="1" applyBorder="1" applyAlignment="1">
      <alignment horizontal="right"/>
    </xf>
    <xf numFmtId="168" fontId="10" fillId="19" borderId="28" xfId="31" applyNumberFormat="1" applyFont="1" applyFill="1" applyBorder="1" applyAlignment="1">
      <alignment vertical="center"/>
    </xf>
    <xf numFmtId="10" fontId="5" fillId="19" borderId="29" xfId="33" applyNumberFormat="1" applyFont="1" applyFill="1" applyBorder="1" applyAlignment="1">
      <alignment horizontal="right"/>
    </xf>
    <xf numFmtId="168" fontId="10" fillId="19" borderId="29" xfId="31" applyNumberFormat="1" applyFont="1" applyFill="1" applyBorder="1" applyAlignment="1">
      <alignment vertical="center"/>
    </xf>
    <xf numFmtId="0" fontId="2" fillId="0" borderId="0" xfId="31" applyAlignment="1">
      <alignment horizontal="left" vertical="top"/>
    </xf>
    <xf numFmtId="0" fontId="2" fillId="0" borderId="0" xfId="31" applyAlignment="1">
      <alignment vertical="top"/>
    </xf>
    <xf numFmtId="10" fontId="2" fillId="0" borderId="5" xfId="31" applyNumberFormat="1" applyBorder="1" applyAlignment="1">
      <alignment horizontal="right" vertical="top"/>
    </xf>
    <xf numFmtId="168" fontId="9" fillId="0" borderId="0" xfId="31" applyNumberFormat="1" applyFont="1" applyAlignment="1">
      <alignment vertical="top"/>
    </xf>
    <xf numFmtId="10" fontId="5" fillId="0" borderId="0" xfId="33" applyNumberFormat="1" applyFont="1" applyAlignment="1">
      <alignment horizontal="right" vertical="top"/>
    </xf>
    <xf numFmtId="0" fontId="0" fillId="0" borderId="0" xfId="0" applyAlignment="1">
      <alignment vertical="top"/>
    </xf>
    <xf numFmtId="1" fontId="5" fillId="0" borderId="15" xfId="33" applyNumberFormat="1" applyFont="1" applyBorder="1"/>
    <xf numFmtId="0" fontId="5" fillId="0" borderId="25" xfId="33" applyFont="1" applyBorder="1"/>
    <xf numFmtId="1" fontId="10" fillId="16" borderId="0" xfId="33" applyNumberFormat="1" applyFont="1" applyFill="1" applyAlignment="1">
      <alignment vertical="center"/>
    </xf>
    <xf numFmtId="0" fontId="49" fillId="0" borderId="0" xfId="33" applyFont="1" applyAlignment="1">
      <alignment horizontal="left"/>
    </xf>
    <xf numFmtId="0" fontId="3" fillId="0" borderId="0" xfId="33" applyFont="1"/>
    <xf numFmtId="174" fontId="1" fillId="16" borderId="0" xfId="31" applyNumberFormat="1" applyFont="1" applyFill="1" applyAlignment="1">
      <alignment horizontal="right" vertical="center"/>
    </xf>
    <xf numFmtId="10" fontId="46" fillId="0" borderId="0" xfId="31" applyNumberFormat="1" applyFont="1" applyAlignment="1">
      <alignment horizontal="right" vertical="top"/>
    </xf>
    <xf numFmtId="10" fontId="46" fillId="0" borderId="0" xfId="31" applyNumberFormat="1" applyFont="1" applyAlignment="1">
      <alignment horizontal="right"/>
    </xf>
    <xf numFmtId="0" fontId="39" fillId="0" borderId="0" xfId="30" applyFont="1" applyAlignment="1">
      <alignment vertical="center"/>
    </xf>
    <xf numFmtId="4" fontId="2" fillId="16" borderId="0" xfId="30" applyNumberFormat="1" applyFill="1" applyAlignment="1">
      <alignment vertical="center"/>
    </xf>
    <xf numFmtId="0" fontId="3" fillId="0" borderId="0" xfId="30" applyFont="1" applyAlignment="1">
      <alignment vertical="center"/>
    </xf>
    <xf numFmtId="0" fontId="3" fillId="0" borderId="2" xfId="31" applyFont="1" applyBorder="1" applyAlignment="1">
      <alignment vertical="center"/>
    </xf>
    <xf numFmtId="0" fontId="2" fillId="0" borderId="5" xfId="31" applyBorder="1" applyAlignment="1">
      <alignment horizontal="left" vertical="center" wrapText="1"/>
    </xf>
    <xf numFmtId="10" fontId="17" fillId="0" borderId="0" xfId="33" applyNumberFormat="1" applyFont="1" applyAlignment="1">
      <alignment horizontal="right" wrapText="1"/>
    </xf>
    <xf numFmtId="1" fontId="10" fillId="16" borderId="0" xfId="33" applyNumberFormat="1" applyFont="1" applyFill="1" applyAlignment="1">
      <alignment horizontal="left" vertical="center"/>
    </xf>
    <xf numFmtId="0" fontId="2" fillId="17" borderId="0" xfId="30" applyFill="1" applyAlignment="1" applyProtection="1">
      <alignment horizontal="left" vertical="center"/>
      <protection locked="0"/>
    </xf>
    <xf numFmtId="10" fontId="5" fillId="0" borderId="0" xfId="33" applyNumberFormat="1" applyFont="1" applyAlignment="1">
      <alignment horizontal="left" vertical="top" wrapText="1"/>
    </xf>
    <xf numFmtId="10" fontId="50" fillId="0" borderId="0" xfId="33" applyNumberFormat="1" applyFont="1" applyAlignment="1">
      <alignment horizontal="center" vertical="center"/>
    </xf>
    <xf numFmtId="0" fontId="5" fillId="0" borderId="0" xfId="33" applyFont="1" applyAlignment="1">
      <alignment horizontal="left" vertical="top" wrapText="1"/>
    </xf>
    <xf numFmtId="0" fontId="5" fillId="0" borderId="0" xfId="33" applyFont="1" applyAlignment="1">
      <alignment horizontal="left" vertical="top"/>
    </xf>
    <xf numFmtId="10" fontId="2" fillId="0" borderId="0" xfId="31" applyNumberFormat="1" applyBorder="1" applyAlignment="1">
      <alignment horizontal="right" vertical="top"/>
    </xf>
    <xf numFmtId="0" fontId="5" fillId="0" borderId="0" xfId="33" applyFont="1" applyAlignment="1">
      <alignment horizontal="center" vertical="center" wrapText="1"/>
    </xf>
    <xf numFmtId="0" fontId="5" fillId="0" borderId="2" xfId="33" applyFont="1" applyBorder="1" applyAlignment="1">
      <alignment horizontal="center" vertical="center" wrapText="1"/>
    </xf>
    <xf numFmtId="0" fontId="5" fillId="0" borderId="2" xfId="33" applyFont="1" applyBorder="1" applyAlignment="1">
      <alignment horizontal="left" vertical="center" wrapText="1"/>
    </xf>
    <xf numFmtId="0" fontId="2" fillId="0" borderId="2" xfId="30" applyBorder="1" applyAlignment="1">
      <alignment horizontal="left" vertical="center"/>
    </xf>
    <xf numFmtId="0" fontId="2" fillId="0" borderId="2" xfId="31" applyBorder="1" applyAlignment="1">
      <alignment horizontal="left" vertical="center"/>
    </xf>
    <xf numFmtId="166" fontId="1" fillId="0" borderId="2" xfId="31" applyNumberFormat="1" applyFont="1" applyBorder="1" applyAlignment="1">
      <alignment horizontal="left" vertical="center"/>
    </xf>
    <xf numFmtId="42" fontId="10" fillId="16" borderId="2" xfId="30" applyNumberFormat="1" applyFont="1" applyFill="1" applyBorder="1" applyAlignment="1">
      <alignment horizontal="left" vertical="center"/>
    </xf>
    <xf numFmtId="0" fontId="2" fillId="0" borderId="0" xfId="30" applyBorder="1" applyAlignment="1">
      <alignment horizontal="left" vertical="center"/>
    </xf>
    <xf numFmtId="0" fontId="2" fillId="0" borderId="0" xfId="31" applyBorder="1" applyAlignment="1">
      <alignment horizontal="left" vertical="center"/>
    </xf>
    <xf numFmtId="166" fontId="1" fillId="0" borderId="0" xfId="31" applyNumberFormat="1" applyFont="1" applyBorder="1" applyAlignment="1">
      <alignment horizontal="left" vertical="center"/>
    </xf>
    <xf numFmtId="42" fontId="10" fillId="16" borderId="5" xfId="30" applyNumberFormat="1" applyFont="1" applyFill="1" applyBorder="1" applyAlignment="1">
      <alignment horizontal="left" vertical="center"/>
    </xf>
    <xf numFmtId="0" fontId="5" fillId="0" borderId="0" xfId="33" applyFont="1" applyAlignment="1">
      <alignment horizontal="left" vertical="center"/>
    </xf>
    <xf numFmtId="0" fontId="5" fillId="0" borderId="2" xfId="33" applyFont="1" applyBorder="1" applyAlignment="1">
      <alignment horizontal="left" vertical="center"/>
    </xf>
    <xf numFmtId="174" fontId="51" fillId="20" borderId="0" xfId="22" applyNumberFormat="1" applyFont="1" applyFill="1" applyAlignment="1">
      <alignment horizontal="left" vertical="center"/>
    </xf>
    <xf numFmtId="10" fontId="5" fillId="0" borderId="0" xfId="33" applyNumberFormat="1" applyFont="1" applyAlignment="1">
      <alignment horizontal="left" vertical="center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Scroll" dx="22" fmlaLink="$E$40" horiz="1" max="14" min="6" noThreeD="1" page="10" val="10"/>
</file>

<file path=xl/ctrlProps/ctrlProp2.xml><?xml version="1.0" encoding="utf-8"?>
<formControlPr xmlns="http://schemas.microsoft.com/office/spreadsheetml/2009/9/main" objectType="Scroll" dx="22" fmlaLink="$E$42" horiz="1" max="3" min="1" noThreeD="1" page="10"/>
</file>

<file path=xl/ctrlProps/ctrlProp3.xml><?xml version="1.0" encoding="utf-8"?>
<formControlPr xmlns="http://schemas.microsoft.com/office/spreadsheetml/2009/9/main" objectType="Scroll" dx="48" fmlaLink="$E$43" horiz="1" max="3" min="1" noThreeD="1" page="10"/>
</file>

<file path=xl/ctrlProps/ctrlProp4.xml><?xml version="1.0" encoding="utf-8"?>
<formControlPr xmlns="http://schemas.microsoft.com/office/spreadsheetml/2009/9/main" objectType="Scroll" dx="22" fmlaLink="$E$41" horiz="1" max="3" min="1" noThreeD="1" page="10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49696</xdr:colOff>
      <xdr:row>31</xdr:row>
      <xdr:rowOff>140804</xdr:rowOff>
    </xdr:from>
    <xdr:to>
      <xdr:col>8</xdr:col>
      <xdr:colOff>755442</xdr:colOff>
      <xdr:row>48</xdr:row>
      <xdr:rowOff>98534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488346" y="3760304"/>
          <a:ext cx="3296546" cy="2091330"/>
          <a:chOff x="5299436" y="3930263"/>
          <a:chExt cx="2062561" cy="2073830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 bwMode="auto">
          <a:xfrm>
            <a:off x="7361997" y="3930263"/>
            <a:ext cx="0" cy="10989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 bwMode="auto">
          <a:xfrm flipH="1">
            <a:off x="6046304" y="4047089"/>
            <a:ext cx="1313788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 bwMode="auto">
          <a:xfrm>
            <a:off x="6049204" y="4047089"/>
            <a:ext cx="0" cy="195366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 bwMode="auto">
          <a:xfrm flipH="1">
            <a:off x="5299436" y="6000750"/>
            <a:ext cx="746868" cy="3343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4</xdr:col>
      <xdr:colOff>16069</xdr:colOff>
      <xdr:row>50</xdr:row>
      <xdr:rowOff>10851</xdr:rowOff>
    </xdr:from>
    <xdr:to>
      <xdr:col>4</xdr:col>
      <xdr:colOff>146317</xdr:colOff>
      <xdr:row>50</xdr:row>
      <xdr:rowOff>160863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9" t="6319" r="3392" b="5829"/>
        <a:stretch/>
      </xdr:blipFill>
      <xdr:spPr>
        <a:xfrm>
          <a:off x="3464119" y="5973501"/>
          <a:ext cx="130248" cy="1500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19050</xdr:rowOff>
        </xdr:from>
        <xdr:to>
          <xdr:col>8</xdr:col>
          <xdr:colOff>1019175</xdr:colOff>
          <xdr:row>39</xdr:row>
          <xdr:rowOff>123825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</xdr:row>
          <xdr:rowOff>19050</xdr:rowOff>
        </xdr:from>
        <xdr:to>
          <xdr:col>8</xdr:col>
          <xdr:colOff>1019175</xdr:colOff>
          <xdr:row>40</xdr:row>
          <xdr:rowOff>123825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19050</xdr:rowOff>
        </xdr:from>
        <xdr:to>
          <xdr:col>8</xdr:col>
          <xdr:colOff>1019175</xdr:colOff>
          <xdr:row>41</xdr:row>
          <xdr:rowOff>123825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1019175</xdr:colOff>
          <xdr:row>42</xdr:row>
          <xdr:rowOff>123825</xdr:rowOff>
        </xdr:to>
        <xdr:sp macro="" textlink="">
          <xdr:nvSpPr>
            <xdr:cNvPr id="2052" name="Scroll Bar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711264</xdr:colOff>
      <xdr:row>38</xdr:row>
      <xdr:rowOff>108857</xdr:rowOff>
    </xdr:from>
    <xdr:to>
      <xdr:col>8</xdr:col>
      <xdr:colOff>333210</xdr:colOff>
      <xdr:row>44</xdr:row>
      <xdr:rowOff>10886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750114" y="4471307"/>
          <a:ext cx="612546" cy="759279"/>
          <a:chOff x="6752835" y="4430345"/>
          <a:chExt cx="612546" cy="886397"/>
        </a:xfrm>
      </xdr:grpSpPr>
      <xdr:cxnSp macro="">
        <xdr:nvCxnSpPr>
          <xdr:cNvPr id="15" name="Gerader Verbinder 17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7365381" y="4430345"/>
            <a:ext cx="0" cy="88639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Gerader Verbinder 17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>
            <a:off x="6752835" y="4430345"/>
            <a:ext cx="0" cy="88639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K103"/>
  <sheetViews>
    <sheetView showGridLines="0" tabSelected="1" topLeftCell="A16" zoomScaleNormal="100" zoomScaleSheetLayoutView="115" zoomScalePageLayoutView="55" workbookViewId="0">
      <selection activeCell="A51" sqref="A51:D51"/>
    </sheetView>
  </sheetViews>
  <sheetFormatPr baseColWidth="10" defaultColWidth="11.5703125" defaultRowHeight="12" x14ac:dyDescent="0.2"/>
  <cols>
    <col min="1" max="1" width="1.5703125" style="1" customWidth="1"/>
    <col min="2" max="2" width="3.28515625" style="4" customWidth="1"/>
    <col min="3" max="3" width="38.7109375" style="1" customWidth="1"/>
    <col min="4" max="4" width="8.140625" style="1" customWidth="1"/>
    <col min="5" max="5" width="14.85546875" style="1" customWidth="1"/>
    <col min="6" max="6" width="15.7109375" style="1" customWidth="1"/>
    <col min="7" max="7" width="8.28515625" style="1" customWidth="1"/>
    <col min="8" max="8" width="14.85546875" style="5" customWidth="1" collapsed="1"/>
    <col min="9" max="9" width="15.7109375" style="6" customWidth="1"/>
    <col min="10" max="16384" width="11.5703125" style="1"/>
  </cols>
  <sheetData>
    <row r="1" spans="1:9" ht="5.0999999999999996" customHeight="1" x14ac:dyDescent="0.2"/>
    <row r="2" spans="1:9" s="31" customFormat="1" ht="35.1" customHeight="1" x14ac:dyDescent="0.2">
      <c r="A2" s="73" t="s">
        <v>48</v>
      </c>
      <c r="D2" s="31" t="s">
        <v>64</v>
      </c>
      <c r="F2" s="32"/>
      <c r="G2" s="32"/>
      <c r="H2" s="181" t="s">
        <v>61</v>
      </c>
      <c r="I2" s="181"/>
    </row>
    <row r="3" spans="1:9" s="7" customFormat="1" ht="6" customHeight="1" x14ac:dyDescent="0.25">
      <c r="A3" s="50"/>
      <c r="B3" s="50"/>
      <c r="C3" s="50"/>
      <c r="D3" s="50"/>
      <c r="E3" s="50"/>
      <c r="F3" s="50"/>
      <c r="G3" s="50"/>
      <c r="H3" s="50"/>
      <c r="I3" s="51"/>
    </row>
    <row r="4" spans="1:9" s="7" customFormat="1" ht="3.95" customHeight="1" x14ac:dyDescent="0.25">
      <c r="I4" s="2"/>
    </row>
    <row r="5" spans="1:9" s="7" customFormat="1" ht="12.95" customHeight="1" x14ac:dyDescent="0.25">
      <c r="D5" s="47" t="s">
        <v>39</v>
      </c>
      <c r="E5" s="26" t="s">
        <v>32</v>
      </c>
      <c r="G5" s="26"/>
      <c r="H5" s="9" t="s">
        <v>14</v>
      </c>
      <c r="I5" s="59" t="s">
        <v>33</v>
      </c>
    </row>
    <row r="6" spans="1:9" s="7" customFormat="1" ht="3.95" customHeight="1" x14ac:dyDescent="0.25">
      <c r="E6" s="46"/>
      <c r="I6" s="2"/>
    </row>
    <row r="7" spans="1:9" s="8" customFormat="1" ht="12.75" customHeight="1" x14ac:dyDescent="0.2">
      <c r="A7" s="182">
        <v>1</v>
      </c>
      <c r="B7" s="182"/>
      <c r="C7" s="53" t="s">
        <v>0</v>
      </c>
      <c r="D7" s="117">
        <f>E7/$E$28</f>
        <v>1E-3</v>
      </c>
      <c r="E7" s="138">
        <v>25000</v>
      </c>
      <c r="F7" s="49"/>
      <c r="G7" s="49"/>
      <c r="H7" s="70">
        <v>0</v>
      </c>
      <c r="I7" s="81">
        <f>E7*H7</f>
        <v>0</v>
      </c>
    </row>
    <row r="8" spans="1:9" ht="3.95" customHeight="1" x14ac:dyDescent="0.2">
      <c r="B8" s="3"/>
      <c r="D8" s="118"/>
      <c r="E8" s="80"/>
      <c r="H8" s="58"/>
      <c r="I8" s="80"/>
    </row>
    <row r="9" spans="1:9" s="8" customFormat="1" ht="12.95" customHeight="1" x14ac:dyDescent="0.2">
      <c r="A9" s="182">
        <v>2</v>
      </c>
      <c r="B9" s="182"/>
      <c r="C9" s="53" t="s">
        <v>1</v>
      </c>
      <c r="D9" s="117">
        <f>E9/$E$28</f>
        <v>0.29299999999999998</v>
      </c>
      <c r="E9" s="138">
        <v>9000000</v>
      </c>
      <c r="F9" s="49"/>
      <c r="G9" s="49"/>
      <c r="H9" s="71">
        <v>0</v>
      </c>
      <c r="I9" s="81">
        <f>E9*H9</f>
        <v>0</v>
      </c>
    </row>
    <row r="10" spans="1:9" ht="3.95" customHeight="1" x14ac:dyDescent="0.2">
      <c r="D10" s="118"/>
      <c r="E10" s="79"/>
      <c r="H10" s="58"/>
      <c r="I10" s="79"/>
    </row>
    <row r="11" spans="1:9" s="7" customFormat="1" ht="12.95" customHeight="1" x14ac:dyDescent="0.2">
      <c r="A11" s="182">
        <v>3</v>
      </c>
      <c r="B11" s="182"/>
      <c r="C11" s="53" t="s">
        <v>6</v>
      </c>
      <c r="D11" s="117">
        <f>E11/$E$28</f>
        <v>0.17699999999999999</v>
      </c>
      <c r="E11" s="138">
        <v>5450000</v>
      </c>
      <c r="F11" s="49"/>
      <c r="G11" s="49"/>
      <c r="H11" s="71">
        <v>0</v>
      </c>
      <c r="I11" s="81">
        <f>E11*H11</f>
        <v>0</v>
      </c>
    </row>
    <row r="12" spans="1:9" ht="3.95" customHeight="1" x14ac:dyDescent="0.2">
      <c r="D12" s="118"/>
      <c r="E12" s="79"/>
      <c r="H12" s="72"/>
      <c r="I12" s="79"/>
    </row>
    <row r="13" spans="1:9" s="7" customFormat="1" ht="12.75" customHeight="1" x14ac:dyDescent="0.2">
      <c r="A13" s="182">
        <v>4</v>
      </c>
      <c r="B13" s="182"/>
      <c r="C13" s="53" t="s">
        <v>2</v>
      </c>
      <c r="D13" s="117">
        <f>E13/$E$28</f>
        <v>0.21199999999999999</v>
      </c>
      <c r="E13" s="138">
        <v>6500000</v>
      </c>
      <c r="F13" s="49"/>
      <c r="G13" s="49"/>
      <c r="H13" s="71">
        <v>0</v>
      </c>
      <c r="I13" s="81">
        <f>E13*H13</f>
        <v>0</v>
      </c>
    </row>
    <row r="14" spans="1:9" ht="3.95" customHeight="1" x14ac:dyDescent="0.2">
      <c r="B14" s="3"/>
      <c r="D14" s="118"/>
      <c r="E14" s="79"/>
      <c r="H14" s="58"/>
      <c r="I14" s="79"/>
    </row>
    <row r="15" spans="1:9" s="8" customFormat="1" ht="12.95" customHeight="1" x14ac:dyDescent="0.2">
      <c r="A15" s="182">
        <v>5</v>
      </c>
      <c r="B15" s="182"/>
      <c r="C15" s="53" t="s">
        <v>7</v>
      </c>
      <c r="D15" s="117">
        <f>E15/$E$28</f>
        <v>6.8000000000000005E-2</v>
      </c>
      <c r="E15" s="82">
        <f>SUBTOTAL(9,E16:E18)</f>
        <v>2100000</v>
      </c>
      <c r="F15" s="49"/>
      <c r="G15" s="49"/>
      <c r="H15" s="58"/>
      <c r="I15" s="116"/>
    </row>
    <row r="16" spans="1:9" ht="12.95" customHeight="1" x14ac:dyDescent="0.2">
      <c r="A16" s="168">
        <v>5</v>
      </c>
      <c r="B16" s="56" t="s">
        <v>15</v>
      </c>
      <c r="C16" s="54" t="s">
        <v>51</v>
      </c>
      <c r="D16" s="119"/>
      <c r="E16" s="139">
        <v>1500000</v>
      </c>
      <c r="F16" s="49"/>
      <c r="G16" s="49"/>
      <c r="H16" s="71">
        <v>1</v>
      </c>
      <c r="I16" s="115">
        <f>E16*H16</f>
        <v>1500000</v>
      </c>
    </row>
    <row r="17" spans="1:9" ht="12.95" customHeight="1" x14ac:dyDescent="0.2">
      <c r="A17" s="168">
        <v>5</v>
      </c>
      <c r="B17" s="57" t="s">
        <v>16</v>
      </c>
      <c r="C17" s="140" t="s">
        <v>57</v>
      </c>
      <c r="D17" s="141"/>
      <c r="E17" s="139">
        <v>600000</v>
      </c>
      <c r="F17" s="49"/>
      <c r="G17" s="49"/>
      <c r="H17" s="71">
        <v>0.6</v>
      </c>
      <c r="I17" s="115">
        <f>E17*H17</f>
        <v>360000</v>
      </c>
    </row>
    <row r="18" spans="1:9" ht="12.95" customHeight="1" x14ac:dyDescent="0.2">
      <c r="A18" s="169">
        <v>5</v>
      </c>
      <c r="B18" s="57" t="s">
        <v>17</v>
      </c>
      <c r="C18" s="55" t="s">
        <v>34</v>
      </c>
      <c r="D18" s="120"/>
      <c r="E18" s="139">
        <v>0</v>
      </c>
      <c r="F18" s="49"/>
      <c r="G18" s="49"/>
      <c r="H18" s="71">
        <v>0</v>
      </c>
      <c r="I18" s="115">
        <f>E18*H18</f>
        <v>0</v>
      </c>
    </row>
    <row r="19" spans="1:9" ht="3.95" customHeight="1" x14ac:dyDescent="0.2">
      <c r="D19" s="118"/>
      <c r="E19" s="79"/>
      <c r="H19" s="58"/>
      <c r="I19" s="79"/>
    </row>
    <row r="20" spans="1:9" s="7" customFormat="1" ht="12.95" customHeight="1" x14ac:dyDescent="0.2">
      <c r="A20" s="182">
        <v>6</v>
      </c>
      <c r="B20" s="182"/>
      <c r="C20" s="53" t="s">
        <v>3</v>
      </c>
      <c r="D20" s="117">
        <f>E20/$E$28</f>
        <v>1.6E-2</v>
      </c>
      <c r="E20" s="138">
        <v>500000</v>
      </c>
      <c r="F20" s="49"/>
      <c r="G20" s="49"/>
      <c r="H20" s="71">
        <v>0</v>
      </c>
      <c r="I20" s="81">
        <f>E20*H20</f>
        <v>0</v>
      </c>
    </row>
    <row r="21" spans="1:9" ht="3.95" customHeight="1" x14ac:dyDescent="0.2">
      <c r="B21" s="10"/>
      <c r="D21" s="121"/>
      <c r="E21" s="79"/>
      <c r="H21" s="58"/>
      <c r="I21" s="79"/>
    </row>
    <row r="22" spans="1:9" s="8" customFormat="1" ht="12.95" customHeight="1" x14ac:dyDescent="0.2">
      <c r="A22" s="182">
        <v>7</v>
      </c>
      <c r="B22" s="182"/>
      <c r="C22" s="53" t="s">
        <v>49</v>
      </c>
      <c r="D22" s="117">
        <f>E22/$E$28</f>
        <v>0.17899999999999999</v>
      </c>
      <c r="E22" s="138">
        <v>5500000</v>
      </c>
      <c r="F22" s="49"/>
      <c r="G22" s="49"/>
      <c r="H22" s="71">
        <v>0</v>
      </c>
      <c r="I22" s="81">
        <f>E22*H22</f>
        <v>0</v>
      </c>
    </row>
    <row r="23" spans="1:9" ht="3.95" customHeight="1" x14ac:dyDescent="0.2">
      <c r="D23" s="121"/>
      <c r="E23" s="79"/>
      <c r="H23" s="58"/>
      <c r="I23" s="79"/>
    </row>
    <row r="24" spans="1:9" s="8" customFormat="1" ht="12.95" customHeight="1" x14ac:dyDescent="0.2">
      <c r="A24" s="182">
        <v>8</v>
      </c>
      <c r="B24" s="182"/>
      <c r="C24" s="53" t="s">
        <v>60</v>
      </c>
      <c r="D24" s="117">
        <f>E24/$E$28</f>
        <v>1E-3</v>
      </c>
      <c r="E24" s="138">
        <v>36000</v>
      </c>
      <c r="F24" s="49"/>
      <c r="G24" s="49"/>
      <c r="H24" s="71">
        <v>0</v>
      </c>
      <c r="I24" s="81">
        <f>E24*H24</f>
        <v>0</v>
      </c>
    </row>
    <row r="25" spans="1:9" ht="3.95" customHeight="1" x14ac:dyDescent="0.2">
      <c r="D25" s="121"/>
      <c r="E25" s="79"/>
      <c r="H25" s="72"/>
      <c r="I25" s="79"/>
    </row>
    <row r="26" spans="1:9" s="8" customFormat="1" ht="12.95" customHeight="1" x14ac:dyDescent="0.2">
      <c r="A26" s="182">
        <v>9</v>
      </c>
      <c r="B26" s="182"/>
      <c r="C26" s="53" t="s">
        <v>8</v>
      </c>
      <c r="D26" s="117">
        <f>E26/$E$28</f>
        <v>5.1999999999999998E-2</v>
      </c>
      <c r="E26" s="138">
        <v>1600000</v>
      </c>
      <c r="F26" s="49"/>
      <c r="G26" s="49"/>
      <c r="H26" s="71">
        <v>0.03</v>
      </c>
      <c r="I26" s="81">
        <f>E26*H26</f>
        <v>48000</v>
      </c>
    </row>
    <row r="27" spans="1:9" ht="3.95" customHeight="1" x14ac:dyDescent="0.2">
      <c r="B27" s="10"/>
      <c r="D27" s="27"/>
      <c r="H27" s="1"/>
      <c r="I27" s="1"/>
    </row>
    <row r="28" spans="1:9" ht="12.95" customHeight="1" x14ac:dyDescent="0.25">
      <c r="A28" s="128" t="s">
        <v>10</v>
      </c>
      <c r="B28" s="129"/>
      <c r="C28" s="129"/>
      <c r="D28" s="48">
        <f>SUM(D7:D26)</f>
        <v>1</v>
      </c>
      <c r="E28" s="60">
        <f>SUBTOTAL(9,E7:E26)</f>
        <v>30711000</v>
      </c>
      <c r="F28" s="44"/>
      <c r="G28" s="44"/>
      <c r="H28" s="100"/>
      <c r="I28" s="18"/>
    </row>
    <row r="29" spans="1:9" ht="3.95" customHeight="1" x14ac:dyDescent="0.25">
      <c r="B29" s="147"/>
    </row>
    <row r="30" spans="1:9" s="7" customFormat="1" ht="12.95" customHeight="1" x14ac:dyDescent="0.2">
      <c r="A30" s="170"/>
      <c r="B30" s="52" t="s">
        <v>53</v>
      </c>
      <c r="C30" s="53"/>
      <c r="D30" s="148"/>
      <c r="E30" s="149">
        <v>0</v>
      </c>
      <c r="F30" s="49"/>
      <c r="G30" s="49"/>
      <c r="H30" s="71">
        <v>1</v>
      </c>
      <c r="I30" s="81">
        <f>E30*H30</f>
        <v>0</v>
      </c>
    </row>
    <row r="31" spans="1:9" ht="3.95" customHeight="1" x14ac:dyDescent="0.2">
      <c r="E31" s="27"/>
    </row>
    <row r="32" spans="1:9" s="11" customFormat="1" ht="12.95" customHeight="1" x14ac:dyDescent="0.3">
      <c r="A32" s="130" t="s">
        <v>18</v>
      </c>
      <c r="B32" s="131"/>
      <c r="C32" s="131"/>
      <c r="D32" s="114"/>
      <c r="E32" s="114"/>
      <c r="F32" s="114"/>
      <c r="G32" s="114"/>
      <c r="H32" s="113"/>
      <c r="I32" s="112">
        <f>SUM(I7:I30)</f>
        <v>1908000</v>
      </c>
    </row>
    <row r="33" spans="1:9" s="13" customFormat="1" ht="3.95" customHeight="1" x14ac:dyDescent="0.25">
      <c r="B33" s="14"/>
      <c r="H33" s="83"/>
      <c r="I33" s="83"/>
    </row>
    <row r="34" spans="1:9" ht="9" customHeight="1" x14ac:dyDescent="0.2">
      <c r="B34" s="12"/>
      <c r="I34" s="145"/>
    </row>
    <row r="35" spans="1:9" ht="3.95" customHeight="1" x14ac:dyDescent="0.2">
      <c r="A35" s="86"/>
      <c r="B35" s="86"/>
      <c r="C35" s="86"/>
      <c r="D35" s="86"/>
      <c r="E35" s="86"/>
      <c r="F35" s="86"/>
      <c r="G35" s="86"/>
      <c r="I35" s="101"/>
    </row>
    <row r="36" spans="1:9" ht="12.75" customHeight="1" x14ac:dyDescent="0.2">
      <c r="A36" s="84" t="s">
        <v>55</v>
      </c>
      <c r="B36" s="84"/>
      <c r="C36" s="85"/>
      <c r="D36" s="85"/>
      <c r="E36" s="85"/>
      <c r="F36" s="85"/>
      <c r="G36" s="85"/>
      <c r="H36" s="84"/>
      <c r="I36" s="143"/>
    </row>
    <row r="37" spans="1:9" ht="3.95" customHeight="1" x14ac:dyDescent="0.2">
      <c r="A37" s="86"/>
      <c r="B37" s="86"/>
      <c r="C37" s="86"/>
      <c r="D37" s="86"/>
      <c r="E37" s="86"/>
      <c r="F37" s="86"/>
      <c r="G37" s="86"/>
      <c r="I37" s="101"/>
    </row>
    <row r="38" spans="1:9" ht="12.75" customHeight="1" x14ac:dyDescent="0.2">
      <c r="A38" s="87" t="s">
        <v>40</v>
      </c>
      <c r="B38" s="86"/>
      <c r="C38" s="86"/>
      <c r="D38" s="86"/>
      <c r="E38" s="86"/>
      <c r="F38" s="86"/>
      <c r="G38" s="86"/>
      <c r="I38" s="101"/>
    </row>
    <row r="39" spans="1:9" ht="12.75" customHeight="1" x14ac:dyDescent="0.2">
      <c r="A39" s="15"/>
      <c r="B39" s="15"/>
      <c r="E39" s="88" t="s">
        <v>5</v>
      </c>
      <c r="F39" s="89" t="s">
        <v>4</v>
      </c>
      <c r="H39" s="185" t="s">
        <v>66</v>
      </c>
      <c r="I39" s="185"/>
    </row>
    <row r="40" spans="1:9" ht="12.75" customHeight="1" x14ac:dyDescent="0.2">
      <c r="B40" s="16" t="s">
        <v>28</v>
      </c>
      <c r="C40" s="29"/>
      <c r="D40" s="29"/>
      <c r="E40" s="76">
        <v>10</v>
      </c>
      <c r="F40" s="90" t="s">
        <v>37</v>
      </c>
      <c r="H40" s="156"/>
      <c r="I40" s="157"/>
    </row>
    <row r="41" spans="1:9" ht="12.75" customHeight="1" x14ac:dyDescent="0.2">
      <c r="B41" s="17" t="s">
        <v>29</v>
      </c>
      <c r="C41" s="30"/>
      <c r="D41" s="30"/>
      <c r="E41" s="77">
        <v>2</v>
      </c>
      <c r="F41" s="91" t="s">
        <v>38</v>
      </c>
      <c r="H41" s="158"/>
      <c r="I41" s="159"/>
    </row>
    <row r="42" spans="1:9" ht="12.75" customHeight="1" x14ac:dyDescent="0.2">
      <c r="B42" s="17" t="s">
        <v>30</v>
      </c>
      <c r="C42" s="30"/>
      <c r="D42" s="30"/>
      <c r="E42" s="77">
        <v>1</v>
      </c>
      <c r="F42" s="91" t="s">
        <v>38</v>
      </c>
      <c r="H42" s="158"/>
      <c r="I42" s="159"/>
    </row>
    <row r="43" spans="1:9" ht="12.75" customHeight="1" x14ac:dyDescent="0.2">
      <c r="B43" s="17" t="s">
        <v>31</v>
      </c>
      <c r="C43" s="30"/>
      <c r="D43" s="30"/>
      <c r="E43" s="77">
        <v>1</v>
      </c>
      <c r="F43" s="91" t="s">
        <v>38</v>
      </c>
      <c r="H43" s="160"/>
      <c r="I43" s="161"/>
    </row>
    <row r="44" spans="1:9" ht="3.95" customHeight="1" x14ac:dyDescent="0.2">
      <c r="A44" s="15"/>
      <c r="B44" s="15"/>
      <c r="E44" s="92"/>
      <c r="F44" s="92"/>
      <c r="I44" s="144"/>
    </row>
    <row r="45" spans="1:9" ht="12.75" customHeight="1" x14ac:dyDescent="0.2">
      <c r="B45" s="15" t="s">
        <v>27</v>
      </c>
      <c r="C45" s="93"/>
      <c r="D45" s="94"/>
      <c r="E45" s="95">
        <f>SUM(E40:E44)</f>
        <v>14</v>
      </c>
      <c r="F45" s="94"/>
      <c r="I45" s="144"/>
    </row>
    <row r="46" spans="1:9" ht="12.95" customHeight="1" x14ac:dyDescent="0.2">
      <c r="B46" s="15"/>
      <c r="C46" s="94"/>
      <c r="D46" s="94"/>
      <c r="E46" s="94"/>
      <c r="F46" s="94"/>
      <c r="G46" s="94"/>
      <c r="I46" s="144"/>
    </row>
    <row r="47" spans="1:9" ht="12.95" customHeight="1" x14ac:dyDescent="0.2">
      <c r="A47" s="87" t="s">
        <v>13</v>
      </c>
      <c r="B47" s="87"/>
      <c r="C47" s="86"/>
      <c r="D47" s="86"/>
      <c r="E47" s="86"/>
      <c r="F47" s="86"/>
      <c r="G47" s="86"/>
      <c r="H47" s="142"/>
      <c r="I47" s="1"/>
    </row>
    <row r="48" spans="1:9" ht="3.95" customHeight="1" x14ac:dyDescent="0.2">
      <c r="A48" s="87"/>
      <c r="B48" s="87"/>
      <c r="C48" s="87"/>
      <c r="I48" s="1"/>
    </row>
    <row r="49" spans="1:11" ht="12.75" customHeight="1" x14ac:dyDescent="0.2">
      <c r="A49" s="96" t="s">
        <v>9</v>
      </c>
      <c r="B49" s="96"/>
      <c r="E49" s="111">
        <f>I32</f>
        <v>1908000</v>
      </c>
      <c r="H49" s="184" t="str">
        <f>IF(E49&lt;100000,"! gemäß ED.9 (3): Wenn die Bemessungsgrundlage niedriger ist als 100.000 €, sollte der Ermittlungsweg über Abschätzung des Büro- / Personalaufwandes gewählt werden","")</f>
        <v/>
      </c>
      <c r="I49" s="184"/>
    </row>
    <row r="50" spans="1:11" ht="3.95" customHeight="1" x14ac:dyDescent="0.2">
      <c r="A50" s="15"/>
      <c r="B50" s="15"/>
      <c r="C50" s="15"/>
      <c r="D50" s="15"/>
      <c r="E50" s="15"/>
      <c r="F50" s="93"/>
      <c r="H50" s="184"/>
      <c r="I50" s="184"/>
    </row>
    <row r="51" spans="1:11" ht="12.75" customHeight="1" x14ac:dyDescent="0.2">
      <c r="A51" s="183" t="s">
        <v>41</v>
      </c>
      <c r="B51" s="183"/>
      <c r="C51" s="183"/>
      <c r="D51" s="183"/>
      <c r="E51" s="186" t="s">
        <v>70</v>
      </c>
      <c r="F51" s="187"/>
      <c r="G51" s="187"/>
      <c r="H51" s="184"/>
      <c r="I51" s="184"/>
    </row>
    <row r="52" spans="1:11" ht="12.95" customHeight="1" x14ac:dyDescent="0.2">
      <c r="A52" s="15"/>
      <c r="B52" s="15"/>
      <c r="C52" s="15"/>
      <c r="D52" s="15"/>
      <c r="E52" s="187"/>
      <c r="F52" s="187"/>
      <c r="G52" s="187"/>
      <c r="H52" s="184"/>
      <c r="I52" s="184"/>
    </row>
    <row r="53" spans="1:11" ht="13.5" customHeight="1" x14ac:dyDescent="0.2">
      <c r="A53" s="135" t="str">
        <f>IF(A51="in Zusammenhang mit baulichen Planungsleistungen","Faktor aus Bewertungspunkten [fbw = 0,025 x bw +0,65]","Faktor aus Bewertungspunkten [fbw = 0,025 x bw +0,675]")</f>
        <v>Faktor aus Bewertungspunkten [fbw = 0,025 x bw +0,675]</v>
      </c>
      <c r="B53" s="19"/>
      <c r="C53" s="19"/>
      <c r="D53" s="19"/>
      <c r="E53" s="177">
        <f>IF(A51="in Zusammenhang mit baulichen Planungsleistungen",0.025*E45+0.65,0.025*E45+0.675)</f>
        <v>1.03</v>
      </c>
      <c r="F53" s="78"/>
      <c r="H53" s="184"/>
      <c r="I53" s="184"/>
    </row>
    <row r="54" spans="1:11" ht="3.95" customHeight="1" x14ac:dyDescent="0.2">
      <c r="B54" s="1"/>
      <c r="E54" s="24"/>
      <c r="F54" s="78"/>
      <c r="H54" s="184"/>
      <c r="I54" s="184"/>
    </row>
    <row r="55" spans="1:11" ht="13.5" customHeight="1" x14ac:dyDescent="0.2">
      <c r="A55" s="28" t="str">
        <f>IF(A51="in Zusammenhang mit baulichen Planungsleistungen (OA)","%-Satz für ED [h1ED = 60,0 x (BMGL)^(-0,1045) x fbw]","%-Satz für ED [h2ED = 72,8 x (BMGL)^(-0,1041) x fbw]")</f>
        <v>%-Satz für ED [h2ED = 72,8 x (BMGL)^(-0,1041) x fbw]</v>
      </c>
      <c r="B55" s="1"/>
      <c r="E55" s="173">
        <f>ROUND(IF(A51="in Zusammenhang mit baulichen Planungsleistungen (OA)",(60*E49^(-0.1045)*E53)/100,(72.8*E49^(-0.1041)*E53)/100),6)</f>
        <v>0.166403</v>
      </c>
      <c r="F55" s="134" t="s">
        <v>47</v>
      </c>
      <c r="H55" s="184"/>
      <c r="I55" s="184"/>
    </row>
    <row r="56" spans="1:11" ht="13.5" customHeight="1" x14ac:dyDescent="0.2">
      <c r="A56" s="28" t="s">
        <v>52</v>
      </c>
      <c r="B56" s="1"/>
      <c r="E56" s="122">
        <v>0</v>
      </c>
      <c r="F56" s="134"/>
      <c r="H56" s="184"/>
      <c r="I56" s="184"/>
    </row>
    <row r="57" spans="1:11" ht="3.95" customHeight="1" x14ac:dyDescent="0.2">
      <c r="A57" s="15"/>
      <c r="B57" s="15"/>
      <c r="E57" s="97"/>
      <c r="F57" s="97"/>
      <c r="H57" s="184"/>
      <c r="I57" s="184"/>
    </row>
    <row r="58" spans="1:11" s="200" customFormat="1" ht="28.5" customHeight="1" x14ac:dyDescent="0.25">
      <c r="A58" s="196" t="s">
        <v>71</v>
      </c>
      <c r="B58" s="192"/>
      <c r="C58" s="193"/>
      <c r="D58" s="193"/>
      <c r="E58" s="194"/>
      <c r="F58" s="195">
        <f>ROUND(E49*K58*(1+E56),2)</f>
        <v>260163</v>
      </c>
      <c r="G58" s="191" t="s">
        <v>67</v>
      </c>
      <c r="H58" s="191"/>
      <c r="I58" s="191"/>
      <c r="J58" s="201"/>
      <c r="K58" s="202">
        <f>ROUND((60*E49^(-0.1045)*E53)/100,6)</f>
        <v>0.136354</v>
      </c>
    </row>
    <row r="59" spans="1:11" s="200" customFormat="1" ht="28.5" customHeight="1" x14ac:dyDescent="0.25">
      <c r="A59" s="196" t="s">
        <v>72</v>
      </c>
      <c r="B59" s="196"/>
      <c r="C59" s="197"/>
      <c r="D59" s="197"/>
      <c r="E59" s="198"/>
      <c r="F59" s="199">
        <f>ROUND(E49*K59*(1+E56),2)</f>
        <v>317497</v>
      </c>
      <c r="G59" s="200" t="s">
        <v>41</v>
      </c>
      <c r="H59" s="203"/>
      <c r="K59" s="202">
        <f>ROUND((72.8*E49^(-0.1041)*E53)/100,6)</f>
        <v>0.166403</v>
      </c>
    </row>
    <row r="60" spans="1:11" ht="12.95" customHeight="1" x14ac:dyDescent="0.2">
      <c r="A60" s="19"/>
      <c r="B60" s="15"/>
      <c r="C60" s="86"/>
      <c r="D60" s="153" t="s">
        <v>54</v>
      </c>
      <c r="E60" s="152" t="s">
        <v>5</v>
      </c>
      <c r="F60" s="99"/>
      <c r="I60" s="25"/>
    </row>
    <row r="61" spans="1:11" ht="12.75" customHeight="1" x14ac:dyDescent="0.2">
      <c r="A61" s="86" t="s">
        <v>45</v>
      </c>
      <c r="B61" s="86"/>
      <c r="D61" s="150">
        <v>0.02</v>
      </c>
      <c r="E61" s="122">
        <v>0.02</v>
      </c>
      <c r="F61" s="101">
        <f>IF($A$51="in Zusammenhang mit baulichen Planungsleistungen (OA)",$F$58*E61,$F$59*E61)</f>
        <v>6350</v>
      </c>
      <c r="G61" s="189" t="str">
        <f>"&lt;    " &amp; A51</f>
        <v>&lt;    selbstständiger Auftrag</v>
      </c>
      <c r="H61" s="189"/>
      <c r="I61" s="189"/>
    </row>
    <row r="62" spans="1:11" ht="12.75" customHeight="1" x14ac:dyDescent="0.2">
      <c r="A62" s="86" t="s">
        <v>19</v>
      </c>
      <c r="B62" s="86"/>
      <c r="D62" s="150">
        <v>0.09</v>
      </c>
      <c r="E62" s="123">
        <v>0.09</v>
      </c>
      <c r="F62" s="101">
        <f>IF($A$51="in Zusammenhang mit baulichen Planungsleistungen (OA)",$F$58*E62,$F$59*E62)</f>
        <v>28575</v>
      </c>
      <c r="G62" s="189"/>
      <c r="H62" s="189"/>
      <c r="I62" s="189"/>
    </row>
    <row r="63" spans="1:11" ht="12.75" customHeight="1" x14ac:dyDescent="0.2">
      <c r="A63" s="86" t="s">
        <v>20</v>
      </c>
      <c r="B63" s="86"/>
      <c r="D63" s="150">
        <v>0.13</v>
      </c>
      <c r="E63" s="123">
        <v>0.13</v>
      </c>
      <c r="F63" s="101">
        <f>IF($A$51="in Zusammenhang mit baulichen Planungsleistungen (OA)",$F$58*E63,$F$59*E63)</f>
        <v>41275</v>
      </c>
      <c r="G63" s="189"/>
      <c r="H63" s="189"/>
      <c r="I63" s="189"/>
    </row>
    <row r="64" spans="1:11" ht="12.75" customHeight="1" x14ac:dyDescent="0.2">
      <c r="A64" s="86" t="s">
        <v>21</v>
      </c>
      <c r="B64" s="86"/>
      <c r="D64" s="150">
        <v>0</v>
      </c>
      <c r="E64" s="123">
        <v>0</v>
      </c>
      <c r="F64" s="101">
        <f>IF($A$51="in Zusammenhang mit baulichen Planungsleistungen (OA)",$F$58*E64,$F$59*E64)</f>
        <v>0</v>
      </c>
      <c r="G64" s="189"/>
      <c r="H64" s="189"/>
      <c r="I64" s="189"/>
    </row>
    <row r="65" spans="1:9" ht="12.75" customHeight="1" x14ac:dyDescent="0.2">
      <c r="A65" s="86" t="s">
        <v>22</v>
      </c>
      <c r="B65" s="86"/>
      <c r="D65" s="150">
        <v>0.28999999999999998</v>
      </c>
      <c r="E65" s="123">
        <v>0.28999999999999998</v>
      </c>
      <c r="F65" s="101">
        <f>IF($A$51="in Zusammenhang mit baulichen Planungsleistungen (OA)",$F$58*E65,$F$59*E65)</f>
        <v>92074</v>
      </c>
      <c r="G65" s="189"/>
      <c r="H65" s="189"/>
      <c r="I65" s="189"/>
    </row>
    <row r="66" spans="1:9" ht="12.75" customHeight="1" x14ac:dyDescent="0.2">
      <c r="A66" s="86" t="s">
        <v>23</v>
      </c>
      <c r="B66" s="86"/>
      <c r="D66" s="150">
        <v>0.09</v>
      </c>
      <c r="E66" s="123">
        <v>0.09</v>
      </c>
      <c r="F66" s="101">
        <f>IF($A$51="in Zusammenhang mit baulichen Planungsleistungen (OA)",$F$58*E66,$F$59*E66)</f>
        <v>28575</v>
      </c>
      <c r="G66" s="189"/>
      <c r="H66" s="189"/>
      <c r="I66" s="189"/>
    </row>
    <row r="67" spans="1:9" ht="12.75" customHeight="1" x14ac:dyDescent="0.2">
      <c r="A67" s="86" t="s">
        <v>24</v>
      </c>
      <c r="B67" s="86"/>
      <c r="D67" s="150">
        <v>0.04</v>
      </c>
      <c r="E67" s="123">
        <v>0.04</v>
      </c>
      <c r="F67" s="101">
        <f>IF($A$51="in Zusammenhang mit baulichen Planungsleistungen (OA)",$F$58*E67,$F$59*E67)</f>
        <v>12700</v>
      </c>
      <c r="G67" s="189"/>
      <c r="H67" s="189"/>
      <c r="I67" s="189"/>
    </row>
    <row r="68" spans="1:9" ht="12.75" customHeight="1" x14ac:dyDescent="0.2">
      <c r="A68" s="98" t="s">
        <v>35</v>
      </c>
      <c r="B68" s="98"/>
      <c r="C68" s="29"/>
      <c r="D68" s="151">
        <v>0.04</v>
      </c>
      <c r="E68" s="124">
        <v>0.04</v>
      </c>
      <c r="F68" s="102">
        <f>IF($A$51="in Zusammenhang mit baulichen Planungsleistungen (OA)",$F$58*E68,$F$59*E68)</f>
        <v>12700</v>
      </c>
      <c r="G68" s="190"/>
      <c r="H68" s="190"/>
      <c r="I68" s="190"/>
    </row>
    <row r="69" spans="1:9" s="13" customFormat="1" ht="18.600000000000001" customHeight="1" x14ac:dyDescent="0.25">
      <c r="A69" s="162" t="s">
        <v>73</v>
      </c>
      <c r="B69" s="163"/>
      <c r="D69" s="174"/>
      <c r="E69" s="188">
        <f>SUBTOTAL(9,E61:E68)</f>
        <v>0.7</v>
      </c>
      <c r="F69" s="165">
        <f>SUBTOTAL(9,F61:F68)</f>
        <v>222249</v>
      </c>
      <c r="H69" s="166"/>
      <c r="I69" s="167"/>
    </row>
    <row r="70" spans="1:9" ht="12.75" customHeight="1" x14ac:dyDescent="0.2">
      <c r="A70" s="86" t="s">
        <v>25</v>
      </c>
      <c r="B70" s="86"/>
      <c r="D70" s="150">
        <v>0.3</v>
      </c>
      <c r="E70" s="154">
        <v>0.3</v>
      </c>
      <c r="F70" s="101">
        <f>$F$59*E70</f>
        <v>95249</v>
      </c>
      <c r="G70" s="189" t="str">
        <f>"&lt;    " &amp; G59</f>
        <v>&lt;    selbstständiger Auftrag</v>
      </c>
      <c r="H70" s="189"/>
      <c r="I70" s="189"/>
    </row>
    <row r="71" spans="1:9" ht="12.75" customHeight="1" x14ac:dyDescent="0.2">
      <c r="A71" s="98" t="s">
        <v>36</v>
      </c>
      <c r="B71" s="98"/>
      <c r="C71" s="29"/>
      <c r="D71" s="151">
        <v>0</v>
      </c>
      <c r="E71" s="124">
        <v>0</v>
      </c>
      <c r="F71" s="102">
        <f>$F$59*E71</f>
        <v>0</v>
      </c>
      <c r="G71" s="190"/>
      <c r="H71" s="190"/>
      <c r="I71" s="190"/>
    </row>
    <row r="72" spans="1:9" s="13" customFormat="1" ht="18.600000000000001" customHeight="1" x14ac:dyDescent="0.25">
      <c r="A72" s="162" t="s">
        <v>26</v>
      </c>
      <c r="B72" s="163"/>
      <c r="D72" s="174">
        <f>SUM(D61:D71)</f>
        <v>1</v>
      </c>
      <c r="E72" s="164">
        <f>SUBTOTAL(9,E61:E71)</f>
        <v>1</v>
      </c>
      <c r="F72" s="165">
        <f>SUBTOTAL(9,F61:F71)</f>
        <v>317498</v>
      </c>
      <c r="H72" s="166"/>
      <c r="I72" s="167"/>
    </row>
    <row r="73" spans="1:9" ht="12.75" customHeight="1" x14ac:dyDescent="0.2">
      <c r="A73" s="178" t="s">
        <v>56</v>
      </c>
      <c r="B73" s="86"/>
      <c r="D73" s="150">
        <v>0.02</v>
      </c>
      <c r="E73" s="155">
        <v>0.01</v>
      </c>
      <c r="F73" s="101">
        <f>IF($A$51="in Zusammenhang mit baulichen Planungsleistungen (OA)",$F$58*E73,$F$59*E73)</f>
        <v>3175</v>
      </c>
      <c r="G73" s="189" t="str">
        <f>"&lt;    " &amp; A51</f>
        <v>&lt;    selbstständiger Auftrag</v>
      </c>
      <c r="H73" s="189"/>
      <c r="I73" s="189"/>
    </row>
    <row r="74" spans="1:9" ht="12.75" customHeight="1" x14ac:dyDescent="0.2">
      <c r="A74" s="178" t="s">
        <v>68</v>
      </c>
      <c r="B74" s="86"/>
      <c r="D74" s="150">
        <v>0.03</v>
      </c>
      <c r="E74" s="154">
        <v>0</v>
      </c>
      <c r="F74" s="101">
        <f>IF($A$51="in Zusammenhang mit baulichen Planungsleistungen (OA)",$F$58*E74,$F$59*E74)</f>
        <v>0</v>
      </c>
      <c r="G74" s="189"/>
      <c r="H74" s="189"/>
      <c r="I74" s="189"/>
    </row>
    <row r="75" spans="1:9" ht="12.75" customHeight="1" x14ac:dyDescent="0.2">
      <c r="A75" s="179" t="s">
        <v>69</v>
      </c>
      <c r="B75" s="98"/>
      <c r="C75" s="29"/>
      <c r="D75" s="151">
        <v>0.02</v>
      </c>
      <c r="E75" s="124">
        <v>0</v>
      </c>
      <c r="F75" s="102">
        <f>IF($A$51="in Zusammenhang mit baulichen Planungsleistungen (OA)",$F$58*E75,$F$59*E75)</f>
        <v>0</v>
      </c>
      <c r="G75" s="190"/>
      <c r="H75" s="190"/>
      <c r="I75" s="190"/>
    </row>
    <row r="76" spans="1:9" ht="13.5" customHeight="1" x14ac:dyDescent="0.2">
      <c r="A76" s="180" t="s">
        <v>65</v>
      </c>
      <c r="B76" s="180"/>
      <c r="C76" s="180"/>
      <c r="D76" s="175">
        <f>SUM(D72:D75)</f>
        <v>1.07</v>
      </c>
      <c r="E76" s="132">
        <f>E72+SUM(E73:E75)</f>
        <v>1.01</v>
      </c>
      <c r="F76" s="133">
        <f>F72+SUM(F73:F75)</f>
        <v>320673</v>
      </c>
      <c r="I76" s="69">
        <f>F76</f>
        <v>320673</v>
      </c>
    </row>
    <row r="77" spans="1:9" ht="12.75" customHeight="1" x14ac:dyDescent="0.25">
      <c r="E77" s="74"/>
      <c r="I77"/>
    </row>
    <row r="78" spans="1:9" ht="12.75" customHeight="1" x14ac:dyDescent="0.2">
      <c r="A78" s="28" t="s">
        <v>50</v>
      </c>
      <c r="E78" s="136">
        <v>0</v>
      </c>
      <c r="F78" s="137">
        <v>0</v>
      </c>
      <c r="I78" s="62">
        <f>E78*F78</f>
        <v>0</v>
      </c>
    </row>
    <row r="79" spans="1:9" ht="12.75" customHeight="1" x14ac:dyDescent="0.25">
      <c r="F79" s="74"/>
      <c r="I79"/>
    </row>
    <row r="80" spans="1:9" s="19" customFormat="1" ht="12.75" x14ac:dyDescent="0.2">
      <c r="A80" s="64" t="s">
        <v>42</v>
      </c>
      <c r="B80" s="65"/>
      <c r="C80" s="66"/>
      <c r="D80" s="67"/>
      <c r="E80" s="68"/>
      <c r="F80" s="75"/>
      <c r="G80" s="67"/>
      <c r="H80" s="67"/>
      <c r="I80" s="69">
        <f>I76+I78</f>
        <v>320673</v>
      </c>
    </row>
    <row r="81" spans="1:9" s="19" customFormat="1" ht="4.5" customHeight="1" x14ac:dyDescent="0.2">
      <c r="B81" s="20"/>
      <c r="C81" s="21"/>
      <c r="D81" s="33"/>
      <c r="E81" s="34"/>
      <c r="F81" s="35"/>
      <c r="G81" s="35"/>
      <c r="I81" s="61"/>
    </row>
    <row r="82" spans="1:9" s="19" customFormat="1" ht="12.75" x14ac:dyDescent="0.2">
      <c r="A82" s="36" t="s">
        <v>11</v>
      </c>
      <c r="B82" s="20"/>
      <c r="C82" s="21"/>
      <c r="D82" s="34"/>
      <c r="E82" s="34"/>
      <c r="F82" s="125">
        <v>0.04</v>
      </c>
      <c r="G82" s="35"/>
      <c r="I82" s="62">
        <f>ROUND(I80*F82,2)</f>
        <v>12827</v>
      </c>
    </row>
    <row r="83" spans="1:9" s="19" customFormat="1" ht="3" customHeight="1" x14ac:dyDescent="0.2">
      <c r="A83" s="37"/>
      <c r="B83" s="38"/>
      <c r="C83" s="39"/>
      <c r="D83" s="43"/>
      <c r="E83" s="43"/>
      <c r="F83" s="126"/>
      <c r="G83" s="45"/>
      <c r="H83" s="37"/>
      <c r="I83" s="63"/>
    </row>
    <row r="84" spans="1:9" s="19" customFormat="1" ht="3" customHeight="1" x14ac:dyDescent="0.2">
      <c r="B84" s="20"/>
      <c r="C84" s="21"/>
      <c r="D84" s="22"/>
      <c r="E84" s="22"/>
      <c r="F84" s="127"/>
      <c r="G84" s="35"/>
      <c r="I84" s="61"/>
    </row>
    <row r="85" spans="1:9" s="19" customFormat="1" ht="12.75" x14ac:dyDescent="0.2">
      <c r="A85" s="40" t="s">
        <v>44</v>
      </c>
      <c r="B85" s="41"/>
      <c r="C85" s="42"/>
      <c r="D85" s="22"/>
      <c r="E85" s="22"/>
      <c r="F85" s="127"/>
      <c r="G85" s="35"/>
      <c r="I85" s="62">
        <f>I80+I82</f>
        <v>333500</v>
      </c>
    </row>
    <row r="86" spans="1:9" s="19" customFormat="1" ht="12.75" x14ac:dyDescent="0.2">
      <c r="A86" s="19" t="s">
        <v>12</v>
      </c>
      <c r="B86" s="20"/>
      <c r="C86" s="21"/>
      <c r="D86" s="22"/>
      <c r="E86" s="22"/>
      <c r="F86" s="23">
        <v>0.2</v>
      </c>
      <c r="G86" s="23"/>
      <c r="I86" s="62">
        <f>ROUND(I85*F86,2)</f>
        <v>66700</v>
      </c>
    </row>
    <row r="87" spans="1:9" s="19" customFormat="1" ht="3" customHeight="1" x14ac:dyDescent="0.2">
      <c r="B87" s="20"/>
      <c r="C87" s="21"/>
      <c r="D87" s="22"/>
      <c r="E87" s="22"/>
      <c r="F87" s="35"/>
      <c r="G87" s="35"/>
      <c r="I87" s="61"/>
    </row>
    <row r="88" spans="1:9" s="19" customFormat="1" ht="12.75" x14ac:dyDescent="0.2">
      <c r="A88" s="110" t="s">
        <v>43</v>
      </c>
      <c r="B88" s="109"/>
      <c r="C88" s="108"/>
      <c r="D88" s="105"/>
      <c r="E88" s="107"/>
      <c r="F88" s="106"/>
      <c r="G88" s="106"/>
      <c r="H88" s="105"/>
      <c r="I88" s="104">
        <f>SUM(I85:I86)</f>
        <v>400200</v>
      </c>
    </row>
    <row r="89" spans="1:9" ht="5.0999999999999996" customHeight="1" x14ac:dyDescent="0.2"/>
    <row r="90" spans="1:9" ht="12.75" x14ac:dyDescent="0.2">
      <c r="A90" s="103" t="s">
        <v>46</v>
      </c>
      <c r="F90" s="146">
        <f>I85/E28</f>
        <v>1.0859000000000001E-2</v>
      </c>
    </row>
    <row r="92" spans="1:9" x14ac:dyDescent="0.2">
      <c r="A92" s="1" t="s">
        <v>58</v>
      </c>
      <c r="B92" s="31" t="s">
        <v>59</v>
      </c>
    </row>
    <row r="93" spans="1:9" x14ac:dyDescent="0.2">
      <c r="B93" s="31" t="s">
        <v>62</v>
      </c>
    </row>
    <row r="94" spans="1:9" x14ac:dyDescent="0.2">
      <c r="B94" s="31" t="s">
        <v>63</v>
      </c>
    </row>
    <row r="96" spans="1:9" ht="12.75" x14ac:dyDescent="0.2">
      <c r="A96" s="176" t="s">
        <v>67</v>
      </c>
      <c r="B96" s="171"/>
      <c r="C96" s="172"/>
    </row>
    <row r="97" spans="1:3" ht="12.75" x14ac:dyDescent="0.2">
      <c r="A97" s="176" t="s">
        <v>41</v>
      </c>
      <c r="B97" s="171"/>
      <c r="C97" s="172"/>
    </row>
    <row r="98" spans="1:3" x14ac:dyDescent="0.2">
      <c r="A98" s="172"/>
      <c r="B98" s="171"/>
      <c r="C98" s="172"/>
    </row>
    <row r="99" spans="1:3" x14ac:dyDescent="0.2">
      <c r="A99" s="172"/>
      <c r="B99" s="171"/>
      <c r="C99" s="172"/>
    </row>
    <row r="100" spans="1:3" x14ac:dyDescent="0.2">
      <c r="A100" s="172"/>
      <c r="B100" s="171"/>
      <c r="C100" s="172"/>
    </row>
    <row r="101" spans="1:3" x14ac:dyDescent="0.2">
      <c r="A101" s="172"/>
      <c r="B101" s="171"/>
      <c r="C101" s="172"/>
    </row>
    <row r="102" spans="1:3" x14ac:dyDescent="0.2">
      <c r="A102" s="172"/>
      <c r="B102" s="171"/>
      <c r="C102" s="172"/>
    </row>
    <row r="103" spans="1:3" x14ac:dyDescent="0.2">
      <c r="A103" s="172"/>
      <c r="B103" s="171"/>
      <c r="C103" s="172"/>
    </row>
  </sheetData>
  <mergeCells count="19">
    <mergeCell ref="G61:I68"/>
    <mergeCell ref="G70:I71"/>
    <mergeCell ref="G73:I75"/>
    <mergeCell ref="G58:I58"/>
    <mergeCell ref="A76:C76"/>
    <mergeCell ref="H2:I2"/>
    <mergeCell ref="A24:B24"/>
    <mergeCell ref="A51:D51"/>
    <mergeCell ref="A7:B7"/>
    <mergeCell ref="A9:B9"/>
    <mergeCell ref="A11:B11"/>
    <mergeCell ref="A26:B26"/>
    <mergeCell ref="A13:B13"/>
    <mergeCell ref="A15:B15"/>
    <mergeCell ref="A20:B20"/>
    <mergeCell ref="A22:B22"/>
    <mergeCell ref="H49:I57"/>
    <mergeCell ref="H39:I39"/>
    <mergeCell ref="E51:G52"/>
  </mergeCells>
  <dataValidations count="1">
    <dataValidation type="list" allowBlank="1" showInputMessage="1" showErrorMessage="1" sqref="A51" xr:uid="{00000000-0002-0000-0100-000000000000}">
      <formula1>$A$96:$A$97</formula1>
    </dataValidation>
  </dataValidations>
  <pageMargins left="0.70866141732283472" right="0.70866141732283472" top="0.74803149606299213" bottom="0.55118110236220474" header="0.31496062992125984" footer="0.31496062992125984"/>
  <pageSetup paperSize="9" scale="72" fitToWidth="0" fitToHeight="0" pageOrder="overThenDown" orientation="portrait" r:id="rId1"/>
  <headerFooter>
    <oddHeader>&amp;L&amp;"Arial,Fett"&amp;K01+033Angebot Einrichungsplanung-Design (Planung + Örtliche Bauaufsicht)&amp;"Arial,Standard"
nach VM.ED.2023&amp;R&amp;"Arial,Standard"&amp;K01+033Version 3
Stand: 24.02.2025</oddHeader>
    <oddFooter>&amp;L&amp;"Arial,Fett"&amp;K01+045LM.VM.2023&amp;"Arial,Standard"  |  Einrichtungsplanung - Design  |  Angebotsformular&amp;R&amp;"Arial,Standard"&amp;K01+045&amp;P/&amp;N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39</xdr:row>
                    <xdr:rowOff>19050</xdr:rowOff>
                  </from>
                  <to>
                    <xdr:col>8</xdr:col>
                    <xdr:colOff>1019175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Scroll Bar 3">
              <controlPr defaultSize="0" autoPict="0">
                <anchor moveWithCells="1">
                  <from>
                    <xdr:col>7</xdr:col>
                    <xdr:colOff>28575</xdr:colOff>
                    <xdr:row>41</xdr:row>
                    <xdr:rowOff>19050</xdr:rowOff>
                  </from>
                  <to>
                    <xdr:col>8</xdr:col>
                    <xdr:colOff>1019175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Scroll Bar 4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1019175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Scroll Bar 2">
              <controlPr defaultSize="0" autoPict="0">
                <anchor moveWithCells="1">
                  <from>
                    <xdr:col>7</xdr:col>
                    <xdr:colOff>28575</xdr:colOff>
                    <xdr:row>40</xdr:row>
                    <xdr:rowOff>19050</xdr:rowOff>
                  </from>
                  <to>
                    <xdr:col>8</xdr:col>
                    <xdr:colOff>1019175</xdr:colOff>
                    <xdr:row>40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E77F43C0592E4EB9B74EB0144487D1" ma:contentTypeVersion="19" ma:contentTypeDescription="Ein neues Dokument erstellen." ma:contentTypeScope="" ma:versionID="50f47f8496fadfdab5e41ae89464fe12">
  <xsd:schema xmlns:xsd="http://www.w3.org/2001/XMLSchema" xmlns:xs="http://www.w3.org/2001/XMLSchema" xmlns:p="http://schemas.microsoft.com/office/2006/metadata/properties" xmlns:ns2="024e642b-e02e-415c-81e5-d34c03fad083" xmlns:ns3="4aaf4c1d-73e8-499c-b94c-0a773b569d1d" xmlns:ns4="http://schemas.microsoft.com/sharepoint/v4" targetNamespace="http://schemas.microsoft.com/office/2006/metadata/properties" ma:root="true" ma:fieldsID="db058df85153d0ae957535cb5fd81834" ns2:_="" ns3:_="" ns4:_="">
    <xsd:import namespace="024e642b-e02e-415c-81e5-d34c03fad083"/>
    <xsd:import namespace="4aaf4c1d-73e8-499c-b94c-0a773b569d1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IconOverlay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e642b-e02e-415c-81e5-d34c03fad08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9710a861-5000-42ef-bd15-7c1f3afe8af3}" ma:internalName="TaxCatchAll" ma:showField="CatchAllData" ma:web="024e642b-e02e-415c-81e5-d34c03fad0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f4c1d-73e8-499c-b94c-0a773b569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435170ad-194d-46cc-a18b-9c35de00e7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24e642b-e02e-415c-81e5-d34c03fad083">H7HRAY4WTWX5-968082496-147279</_dlc_DocId>
    <lcf76f155ced4ddcb4097134ff3c332f xmlns="4aaf4c1d-73e8-499c-b94c-0a773b569d1d">
      <Terms xmlns="http://schemas.microsoft.com/office/infopath/2007/PartnerControls"/>
    </lcf76f155ced4ddcb4097134ff3c332f>
    <TaxCatchAll xmlns="024e642b-e02e-415c-81e5-d34c03fad083" xsi:nil="true"/>
    <IconOverlay xmlns="http://schemas.microsoft.com/sharepoint/v4" xsi:nil="true"/>
    <_dlc_DocIdUrl xmlns="024e642b-e02e-415c-81e5-d34c03fad083">
      <Url>https://hlechner.sharepoint.com/sites/filetest/_layouts/15/DocIdRedir.aspx?ID=H7HRAY4WTWX5-968082496-147279</Url>
      <Description>H7HRAY4WTWX5-968082496-147279</Description>
    </_dlc_DocIdUrl>
  </documentManagement>
</p:properties>
</file>

<file path=customXml/itemProps1.xml><?xml version="1.0" encoding="utf-8"?>
<ds:datastoreItem xmlns:ds="http://schemas.openxmlformats.org/officeDocument/2006/customXml" ds:itemID="{850643EB-7D7D-48FC-8C55-7447B24F06DF}"/>
</file>

<file path=customXml/itemProps2.xml><?xml version="1.0" encoding="utf-8"?>
<ds:datastoreItem xmlns:ds="http://schemas.openxmlformats.org/officeDocument/2006/customXml" ds:itemID="{13F33AC2-824D-4D75-AC5D-15539E6FAACB}"/>
</file>

<file path=customXml/itemProps3.xml><?xml version="1.0" encoding="utf-8"?>
<ds:datastoreItem xmlns:ds="http://schemas.openxmlformats.org/officeDocument/2006/customXml" ds:itemID="{8D2CE15C-7CB7-4D35-9971-C7FA3869A61D}"/>
</file>

<file path=customXml/itemProps4.xml><?xml version="1.0" encoding="utf-8"?>
<ds:datastoreItem xmlns:ds="http://schemas.openxmlformats.org/officeDocument/2006/customXml" ds:itemID="{37853300-7B62-4080-B9C9-CC49AE460E0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LM.VM.ED.2023</vt:lpstr>
      <vt:lpstr>LM.VM.ED.2023!Druckbereich</vt:lpstr>
      <vt:lpstr>LM.VM.ED.2023!Drucktitel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2025-02-24T17:25:54Z</cp:lastPrinted>
  <dcterms:created xsi:type="dcterms:W3CDTF">2009-05-04T08:45:42Z</dcterms:created>
  <dcterms:modified xsi:type="dcterms:W3CDTF">2025-02-24T17:25:55Z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0x010100B1E77F43C0592E4EB9B74EB0144487D1</vt:lpwstr>
  </property>
  <property fmtid="{D5CDD505-2E9C-101B-9397-08002B2CF9AE}" pid="3" name="_dlc_DocIdItemGuid">
    <vt:lpwstr>0de7b141-2eb4-4bd0-a093-3d65f25f99cf</vt:lpwstr>
  </property>
</Properties>
</file>