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hb\Downloads\"/>
    </mc:Choice>
  </mc:AlternateContent>
  <xr:revisionPtr revIDLastSave="0" documentId="8_{770F4039-7D95-41B8-AA81-5009E1D4D570}" xr6:coauthVersionLast="47" xr6:coauthVersionMax="47" xr10:uidLastSave="{00000000-0000-0000-0000-000000000000}"/>
  <bookViews>
    <workbookView xWindow="28680" yWindow="-120" windowWidth="29040" windowHeight="17640" tabRatio="914" xr2:uid="{00000000-000D-0000-FFFF-FFFF00000000}"/>
  </bookViews>
  <sheets>
    <sheet name="GP2b Mgt." sheetId="56" r:id="rId1"/>
  </sheets>
  <definedNames>
    <definedName name="_xlnm.Print_Area" localSheetId="0">'GP2b Mgt.'!$A$1:$I$97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56" l="1"/>
  <c r="D83" i="56"/>
  <c r="D79" i="56"/>
  <c r="I25" i="56"/>
  <c r="E22" i="56"/>
  <c r="I23" i="56"/>
  <c r="I85" i="56"/>
  <c r="I37" i="56"/>
  <c r="E10" i="56"/>
  <c r="E35" i="56" s="1"/>
  <c r="I31" i="56"/>
  <c r="I20" i="56"/>
  <c r="I18" i="56"/>
  <c r="I16" i="56"/>
  <c r="I15" i="56"/>
  <c r="I14" i="56"/>
  <c r="I12" i="56"/>
  <c r="I6" i="56"/>
  <c r="E55" i="56"/>
  <c r="E61" i="56" s="1"/>
  <c r="E79" i="56"/>
  <c r="I33" i="56"/>
  <c r="I27" i="56"/>
  <c r="I17" i="56"/>
  <c r="I13" i="56"/>
  <c r="I8" i="56"/>
  <c r="I11" i="56"/>
  <c r="I29" i="56"/>
  <c r="I24" i="56"/>
  <c r="E83" i="56" l="1"/>
  <c r="I35" i="56"/>
  <c r="D8" i="56"/>
  <c r="D31" i="56"/>
  <c r="D20" i="56"/>
  <c r="D6" i="56"/>
  <c r="D10" i="56"/>
  <c r="D22" i="56"/>
  <c r="D29" i="56"/>
  <c r="D27" i="56"/>
  <c r="D33" i="56"/>
  <c r="I39" i="56" l="1"/>
  <c r="D35" i="56"/>
  <c r="E59" i="56" l="1"/>
  <c r="F61" i="56"/>
  <c r="E63" i="56" l="1"/>
  <c r="F66" i="56" s="1"/>
  <c r="F69" i="56" s="1"/>
  <c r="F75" i="56" l="1"/>
  <c r="F74" i="56"/>
  <c r="F78" i="56"/>
  <c r="F81" i="56"/>
  <c r="F72" i="56"/>
  <c r="F82" i="56"/>
  <c r="F70" i="56"/>
  <c r="F77" i="56"/>
  <c r="F71" i="56"/>
  <c r="F73" i="56"/>
  <c r="F76" i="56"/>
  <c r="F83" i="56" l="1"/>
  <c r="I83" i="56" s="1"/>
  <c r="I87" i="56" l="1"/>
  <c r="I89" i="56" s="1"/>
  <c r="I92" i="56" s="1"/>
  <c r="E97" i="56" l="1"/>
  <c r="I93" i="56"/>
  <c r="I95" i="56" s="1"/>
</calcChain>
</file>

<file path=xl/sharedStrings.xml><?xml version="1.0" encoding="utf-8"?>
<sst xmlns="http://schemas.openxmlformats.org/spreadsheetml/2006/main" count="93" uniqueCount="85">
  <si>
    <t>AUFSCHLIESSUNG</t>
  </si>
  <si>
    <t>BAUWERK – ROHBAU</t>
  </si>
  <si>
    <t>BAUWERK – AUSBAU</t>
  </si>
  <si>
    <t>AUSSENANLAGEN</t>
  </si>
  <si>
    <t>mögl Punkte</t>
  </si>
  <si>
    <t>gewählt</t>
  </si>
  <si>
    <t>1 bis 5</t>
  </si>
  <si>
    <t>BAUWERK – TECHNIK</t>
  </si>
  <si>
    <t>Gebäudeautomation</t>
  </si>
  <si>
    <t>EINRICHTUNG</t>
  </si>
  <si>
    <t>RESERVEN</t>
  </si>
  <si>
    <t>Bemessungsgrundlage:</t>
  </si>
  <si>
    <t>ERRICHTUNGSKOSTEN</t>
  </si>
  <si>
    <t>zzgl. Nebenkosten</t>
  </si>
  <si>
    <t>zzgl. MWSt.</t>
  </si>
  <si>
    <t>Vergütungsermittlung</t>
  </si>
  <si>
    <t>BMGL %</t>
  </si>
  <si>
    <t>.01</t>
  </si>
  <si>
    <t>Abwasser-, Wasser-, Gasanlagen</t>
  </si>
  <si>
    <t>.02</t>
  </si>
  <si>
    <t>.03</t>
  </si>
  <si>
    <t>.04</t>
  </si>
  <si>
    <t>.05</t>
  </si>
  <si>
    <t>.06</t>
  </si>
  <si>
    <t>.07</t>
  </si>
  <si>
    <t>.08</t>
  </si>
  <si>
    <t>Wärme- und Kälteversorgungsanlagen</t>
  </si>
  <si>
    <t>Lufttechnische Anlagen</t>
  </si>
  <si>
    <t>Starkstrom - Elektroanlagen</t>
  </si>
  <si>
    <t>Fördertechnische Anlagen</t>
  </si>
  <si>
    <t>Nutzungsspezifische Anlagen</t>
  </si>
  <si>
    <t>Fernmelde-, IT- und Sicherheitsanlagen</t>
  </si>
  <si>
    <t>BEMESSUNGSGRUNDLAGE</t>
  </si>
  <si>
    <t>1 bis 25</t>
  </si>
  <si>
    <t>LPH 1 Organisationsaufbau</t>
  </si>
  <si>
    <t>LPH 2 Vorentwurfsplanung</t>
  </si>
  <si>
    <t>LPH 3 Entwurfsplanung</t>
  </si>
  <si>
    <t>LPH 4 Einreichplanung</t>
  </si>
  <si>
    <t>LPH 5 Ausführungsplanung</t>
  </si>
  <si>
    <t>LPH 6 Ausschreibung</t>
  </si>
  <si>
    <t xml:space="preserve">           Mitwirkung an der Vergabe</t>
  </si>
  <si>
    <t>LPH 7 Begleitung der Bauausführung (KOL)</t>
  </si>
  <si>
    <t>LPH 8 Örtliche Bauaufsicht, Dokumentation</t>
  </si>
  <si>
    <t>LPH 9 Projektabschluss</t>
  </si>
  <si>
    <r>
      <t>Prozentsatz der beauftragten Leistungsphasen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</t>
    </r>
  </si>
  <si>
    <r>
      <t>Summe der Bewertungspunkte [b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>]</t>
    </r>
  </si>
  <si>
    <t>(A) Vielfalt der Besonderheiten in den Projektinhalten</t>
  </si>
  <si>
    <t>(B) Komplexität der Projektorganisation</t>
  </si>
  <si>
    <t>(C) Risiko bei der Projektrealisierung</t>
  </si>
  <si>
    <t>(D) Termin und Kostenanforderungen</t>
  </si>
  <si>
    <t>Errichtungskosten in €</t>
  </si>
  <si>
    <t>BMGL in €</t>
  </si>
  <si>
    <t>Summe Generalplaner Mangement ohne Nebenkosten</t>
  </si>
  <si>
    <t>Nutzungsspezifische Ausstattung</t>
  </si>
  <si>
    <t>ERK %</t>
  </si>
  <si>
    <t>Anforderungsmerkmale/Bewertungspunkte</t>
  </si>
  <si>
    <t xml:space="preserve">Summe Generalplaner Management brutto </t>
  </si>
  <si>
    <r>
      <t>Faktor aus Bewertungspunkten [f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= 0,0214 x b</t>
    </r>
    <r>
      <rPr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+ 0,9143]</t>
    </r>
  </si>
  <si>
    <t>Summe Generalplaner Management netto inkl. NK</t>
  </si>
  <si>
    <r>
      <t xml:space="preserve">NEBENKOSTEN </t>
    </r>
    <r>
      <rPr>
        <sz val="9"/>
        <color indexed="8"/>
        <rFont val="Arial"/>
        <family val="2"/>
      </rPr>
      <t>(Bewilligungen, Anschl.gebühren, …)</t>
    </r>
  </si>
  <si>
    <t>Prozentanteil an Errichtungskosten (netto, inkl. NK)</t>
  </si>
  <si>
    <t>Ermittlung Bemessungsgrundlage (BMGL)</t>
  </si>
  <si>
    <t>(PL + ÖBA)</t>
  </si>
  <si>
    <t>PLANUNGSLEISTUNGEN</t>
  </si>
  <si>
    <t>Stundenpool (optionale Leistungen)</t>
  </si>
  <si>
    <t>mitzuverarbeitende Bausubstanz</t>
  </si>
  <si>
    <r>
      <rPr>
        <sz val="8"/>
        <color indexed="56"/>
        <rFont val="Wingdings 3"/>
        <family val="1"/>
        <charset val="2"/>
      </rPr>
      <t>|</t>
    </r>
    <r>
      <rPr>
        <sz val="8"/>
        <color indexed="56"/>
        <rFont val="Arial"/>
        <family val="2"/>
      </rPr>
      <t xml:space="preserve"> inkl Anpassung Faktor 1,75
   vom JUN-2016</t>
    </r>
  </si>
  <si>
    <t>Umbauzuschlag nach GP.11</t>
  </si>
  <si>
    <r>
      <t>Vergütung VGPb = BMGL x 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x Umbauzuschlag x 100% f</t>
    </r>
    <r>
      <rPr>
        <vertAlign val="subscript"/>
        <sz val="10"/>
        <rFont val="Arial"/>
        <family val="2"/>
      </rPr>
      <t>LPH</t>
    </r>
  </si>
  <si>
    <t>Einbaumöbel</t>
  </si>
  <si>
    <t>Serienmöbel</t>
  </si>
  <si>
    <t>LM.VM</t>
  </si>
  <si>
    <t>Generalplaner Management 2.b nach VM.GP.2023</t>
  </si>
  <si>
    <t>über 100 Mio €</t>
  </si>
  <si>
    <t>mehr als 20 Nutzer, Planungsbeteiligte</t>
  </si>
  <si>
    <t>starke terminliche Verdichtung</t>
  </si>
  <si>
    <t>mehr als 50 Ausführungsbeteiligte</t>
  </si>
  <si>
    <r>
      <rPr>
        <b/>
        <sz val="8"/>
        <color rgb="FF000000"/>
        <rFont val="Arial"/>
        <family val="2"/>
      </rPr>
      <t xml:space="preserve">Generalplaner Management 2.b </t>
    </r>
    <r>
      <rPr>
        <sz val="8"/>
        <color indexed="8"/>
        <rFont val="Arial"/>
        <family val="2"/>
      </rPr>
      <t xml:space="preserve">
nach VM.GP.2023</t>
    </r>
  </si>
  <si>
    <t>gering        durchschnitt.          hoch</t>
  </si>
  <si>
    <t>0 bis 5</t>
  </si>
  <si>
    <t>0 bis 3</t>
  </si>
  <si>
    <r>
      <t>%-Satz GPb [h</t>
    </r>
    <r>
      <rPr>
        <vertAlign val="subscript"/>
        <sz val="10"/>
        <rFont val="Arial"/>
        <family val="2"/>
      </rPr>
      <t>GPb</t>
    </r>
    <r>
      <rPr>
        <sz val="10"/>
        <rFont val="Arial"/>
        <family val="2"/>
      </rPr>
      <t xml:space="preserve"> = </t>
    </r>
    <r>
      <rPr>
        <b/>
        <sz val="10"/>
        <rFont val="Arial"/>
        <family val="2"/>
      </rPr>
      <t>1,75</t>
    </r>
    <r>
      <rPr>
        <sz val="10"/>
        <rFont val="Arial"/>
        <family val="2"/>
      </rPr>
      <t xml:space="preserve"> x (-0,0778 x LN(BMGL) + 2,022) x f</t>
    </r>
    <r>
      <rPr>
        <vertAlign val="subscript"/>
        <sz val="10"/>
        <rFont val="Arial"/>
        <family val="2"/>
      </rPr>
      <t>bw</t>
    </r>
    <r>
      <rPr>
        <sz val="10"/>
        <rFont val="Arial"/>
        <family val="2"/>
      </rPr>
      <t>]</t>
    </r>
  </si>
  <si>
    <t>Zusatz Nachweise der Nachhaltigkeit</t>
  </si>
  <si>
    <t>Zusatz GP-Koordination Standardraumbuch</t>
  </si>
  <si>
    <r>
      <t>Prozentsatz beauftragter LPH (f</t>
    </r>
    <r>
      <rPr>
        <vertAlign val="subscript"/>
        <sz val="10"/>
        <rFont val="Arial"/>
        <family val="2"/>
      </rPr>
      <t>LPH</t>
    </r>
    <r>
      <rPr>
        <sz val="10"/>
        <rFont val="Arial"/>
        <family val="2"/>
      </rPr>
      <t>) + Zusatz%pkt.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</si>
</sst>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-&quot;€&quot;\ * #,##0_-;\-&quot;€&quot;\ * #,##0_-;_-&quot;€&quot;\ 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"/>
    <numFmt numFmtId="165" formatCode="&quot;.&quot;0#"/>
    <numFmt numFmtId="166" formatCode="0.000%"/>
    <numFmt numFmtId="167" formatCode="#,##0&quot; öS&quot;"/>
    <numFmt numFmtId="168" formatCode="#,##0&quot; €&quot;"/>
    <numFmt numFmtId="169" formatCode="#,##0.00000"/>
    <numFmt numFmtId="170" formatCode="_-* #,##0.0000_-;\-* #,##0.0000_-;_-* &quot;-&quot;??_-;_-@_-"/>
    <numFmt numFmtId="171" formatCode="0.0%"/>
    <numFmt numFmtId="172" formatCode="#,##0\ &quot;h&quot;"/>
    <numFmt numFmtId="173" formatCode="#,##0.00\ &quot;€/h&quot;"/>
    <numFmt numFmtId="174" formatCode="0.0000%"/>
  </numFmts>
  <fonts count="59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b/>
      <sz val="13"/>
      <color indexed="9"/>
      <name val="Arial"/>
      <family val="2"/>
    </font>
    <font>
      <sz val="8"/>
      <color indexed="8"/>
      <name val="Arial"/>
      <family val="2"/>
    </font>
    <font>
      <b/>
      <sz val="13"/>
      <name val="Arial"/>
      <family val="2"/>
    </font>
    <font>
      <b/>
      <sz val="8"/>
      <name val="Arial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1"/>
      <color indexed="8"/>
      <name val="Arial"/>
      <family val="2"/>
    </font>
    <font>
      <sz val="8"/>
      <color indexed="56"/>
      <name val="Arial"/>
      <family val="1"/>
      <charset val="2"/>
    </font>
    <font>
      <sz val="8"/>
      <color indexed="56"/>
      <name val="Wingdings 3"/>
      <family val="1"/>
      <charset val="2"/>
    </font>
    <font>
      <sz val="8"/>
      <color indexed="5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0" tint="-0.34998626667073579"/>
      <name val="Arial"/>
      <family val="2"/>
    </font>
    <font>
      <sz val="10"/>
      <color theme="0" tint="-0.2499465926084170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3"/>
      <color theme="0"/>
      <name val="Arial"/>
      <family val="2"/>
    </font>
    <font>
      <b/>
      <sz val="13"/>
      <color theme="0"/>
      <name val="Calibri"/>
      <family val="2"/>
    </font>
    <font>
      <i/>
      <sz val="10"/>
      <color theme="1"/>
      <name val="Calibri"/>
      <family val="2"/>
      <scheme val="minor"/>
    </font>
    <font>
      <sz val="9"/>
      <color theme="0" tint="-0.499984740745262"/>
      <name val="Arial"/>
      <family val="2"/>
    </font>
    <font>
      <sz val="8"/>
      <color theme="3"/>
      <name val="Arial"/>
      <family val="2"/>
    </font>
    <font>
      <sz val="10"/>
      <color theme="0" tint="-0.249977111117893"/>
      <name val="Arial"/>
      <family val="2"/>
    </font>
    <font>
      <sz val="9"/>
      <color theme="0" tint="-0.249977111117893"/>
      <name val="Arial"/>
      <family val="2"/>
    </font>
    <font>
      <b/>
      <sz val="8"/>
      <color rgb="FF000000"/>
      <name val="Arial"/>
      <family val="2"/>
    </font>
    <font>
      <sz val="14"/>
      <name val="Arial"/>
      <family val="2"/>
    </font>
    <font>
      <sz val="7"/>
      <color rgb="FFFF0000"/>
      <name val="Arial"/>
      <family val="2"/>
    </font>
    <font>
      <sz val="8"/>
      <color theme="1" tint="0.49998474074526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FC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/>
      <top style="thin">
        <color theme="0"/>
      </top>
      <bottom style="hair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42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7" applyNumberFormat="0" applyAlignment="0" applyProtection="0"/>
    <xf numFmtId="0" fontId="28" fillId="8" borderId="8" applyNumberFormat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9" fillId="9" borderId="8" applyNumberForma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44" fontId="2" fillId="0" borderId="0" applyFont="0" applyFill="0" applyBorder="0" applyAlignment="0" applyProtection="0"/>
    <xf numFmtId="3" fontId="5" fillId="10" borderId="1"/>
    <xf numFmtId="0" fontId="32" fillId="11" borderId="0" applyNumberFormat="0" applyBorder="0" applyAlignment="0" applyProtection="0"/>
    <xf numFmtId="0" fontId="12" fillId="0" borderId="0" applyFont="0" applyFill="0" applyBorder="0" applyAlignment="0" applyProtection="0"/>
    <xf numFmtId="0" fontId="33" fillId="12" borderId="0" applyNumberFormat="0" applyBorder="0" applyAlignment="0" applyProtection="0"/>
    <xf numFmtId="0" fontId="25" fillId="13" borderId="10" applyNumberFormat="0" applyFont="0" applyAlignment="0" applyProtection="0"/>
    <xf numFmtId="9" fontId="2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14" borderId="0" applyNumberFormat="0" applyBorder="0" applyAlignment="0" applyProtection="0"/>
    <xf numFmtId="0" fontId="25" fillId="0" borderId="0"/>
    <xf numFmtId="0" fontId="2" fillId="0" borderId="0"/>
    <xf numFmtId="0" fontId="4" fillId="0" borderId="0"/>
    <xf numFmtId="0" fontId="25" fillId="0" borderId="0"/>
    <xf numFmtId="0" fontId="2" fillId="0" borderId="0"/>
    <xf numFmtId="0" fontId="2" fillId="0" borderId="0"/>
    <xf numFmtId="0" fontId="12" fillId="0" borderId="0"/>
    <xf numFmtId="0" fontId="7" fillId="0" borderId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40" fillId="0" borderId="0" applyNumberFormat="0" applyFill="0" applyBorder="0" applyAlignment="0" applyProtection="0"/>
    <xf numFmtId="0" fontId="41" fillId="15" borderId="15" applyNumberFormat="0" applyAlignment="0" applyProtection="0"/>
  </cellStyleXfs>
  <cellXfs count="231">
    <xf numFmtId="0" fontId="0" fillId="0" borderId="0" xfId="0"/>
    <xf numFmtId="0" fontId="5" fillId="0" borderId="0" xfId="33" applyFont="1"/>
    <xf numFmtId="0" fontId="6" fillId="0" borderId="0" xfId="33" applyFont="1" applyAlignment="1">
      <alignment vertical="center"/>
    </xf>
    <xf numFmtId="3" fontId="5" fillId="0" borderId="0" xfId="33" applyNumberFormat="1" applyFont="1" applyAlignment="1">
      <alignment vertical="center"/>
    </xf>
    <xf numFmtId="1" fontId="5" fillId="0" borderId="0" xfId="33" applyNumberFormat="1" applyFont="1" applyAlignment="1">
      <alignment horizontal="left"/>
    </xf>
    <xf numFmtId="0" fontId="6" fillId="0" borderId="0" xfId="33" applyFont="1" applyAlignment="1">
      <alignment horizontal="left"/>
    </xf>
    <xf numFmtId="10" fontId="5" fillId="0" borderId="0" xfId="33" applyNumberFormat="1" applyFont="1" applyAlignment="1">
      <alignment horizontal="right"/>
    </xf>
    <xf numFmtId="3" fontId="5" fillId="0" borderId="0" xfId="33" applyNumberFormat="1" applyFont="1" applyAlignment="1">
      <alignment horizontal="right"/>
    </xf>
    <xf numFmtId="0" fontId="13" fillId="0" borderId="0" xfId="33" applyFont="1" applyAlignment="1">
      <alignment vertical="center"/>
    </xf>
    <xf numFmtId="0" fontId="14" fillId="0" borderId="0" xfId="33" applyFont="1" applyAlignment="1">
      <alignment vertical="center"/>
    </xf>
    <xf numFmtId="10" fontId="14" fillId="0" borderId="0" xfId="33" applyNumberFormat="1" applyFont="1" applyAlignment="1">
      <alignment horizontal="center" vertical="center"/>
    </xf>
    <xf numFmtId="1" fontId="5" fillId="0" borderId="0" xfId="33" applyNumberFormat="1" applyFont="1" applyAlignment="1">
      <alignment horizontal="center"/>
    </xf>
    <xf numFmtId="0" fontId="5" fillId="0" borderId="0" xfId="33" applyFont="1" applyAlignment="1">
      <alignment vertical="top"/>
    </xf>
    <xf numFmtId="0" fontId="0" fillId="0" borderId="0" xfId="0" applyAlignment="1">
      <alignment vertical="top"/>
    </xf>
    <xf numFmtId="0" fontId="6" fillId="0" borderId="0" xfId="33" applyFont="1" applyAlignment="1">
      <alignment vertical="top"/>
    </xf>
    <xf numFmtId="0" fontId="2" fillId="0" borderId="0" xfId="30" applyAlignment="1">
      <alignment vertical="center"/>
    </xf>
    <xf numFmtId="0" fontId="2" fillId="0" borderId="2" xfId="30" applyBorder="1" applyAlignment="1">
      <alignment vertical="center"/>
    </xf>
    <xf numFmtId="0" fontId="2" fillId="0" borderId="3" xfId="30" applyBorder="1" applyAlignment="1">
      <alignment vertical="center"/>
    </xf>
    <xf numFmtId="0" fontId="2" fillId="0" borderId="2" xfId="30" applyBorder="1"/>
    <xf numFmtId="3" fontId="5" fillId="0" borderId="0" xfId="33" applyNumberFormat="1" applyFont="1"/>
    <xf numFmtId="0" fontId="2" fillId="0" borderId="0" xfId="30"/>
    <xf numFmtId="0" fontId="2" fillId="0" borderId="0" xfId="30" applyAlignment="1">
      <alignment horizontal="right"/>
    </xf>
    <xf numFmtId="166" fontId="2" fillId="0" borderId="0" xfId="30" applyNumberFormat="1"/>
    <xf numFmtId="167" fontId="7" fillId="0" borderId="0" xfId="30" applyNumberFormat="1" applyFont="1"/>
    <xf numFmtId="10" fontId="2" fillId="0" borderId="0" xfId="30" applyNumberFormat="1" applyAlignment="1">
      <alignment horizontal="right"/>
    </xf>
    <xf numFmtId="169" fontId="2" fillId="0" borderId="0" xfId="30" applyNumberFormat="1" applyAlignment="1">
      <alignment vertical="center"/>
    </xf>
    <xf numFmtId="168" fontId="9" fillId="0" borderId="0" xfId="30" applyNumberFormat="1" applyFont="1" applyAlignment="1">
      <alignment vertical="center"/>
    </xf>
    <xf numFmtId="0" fontId="42" fillId="0" borderId="0" xfId="0" applyFont="1" applyAlignment="1">
      <alignment horizontal="justify" vertical="center"/>
    </xf>
    <xf numFmtId="3" fontId="14" fillId="0" borderId="0" xfId="33" applyNumberFormat="1" applyFont="1" applyAlignment="1">
      <alignment horizontal="center" vertical="center"/>
    </xf>
    <xf numFmtId="10" fontId="5" fillId="0" borderId="0" xfId="33" applyNumberFormat="1" applyFont="1"/>
    <xf numFmtId="0" fontId="8" fillId="0" borderId="0" xfId="33" applyFont="1"/>
    <xf numFmtId="3" fontId="8" fillId="0" borderId="0" xfId="33" applyNumberFormat="1" applyFont="1"/>
    <xf numFmtId="0" fontId="5" fillId="0" borderId="2" xfId="33" applyFont="1" applyBorder="1"/>
    <xf numFmtId="0" fontId="5" fillId="0" borderId="3" xfId="33" applyFont="1" applyBorder="1"/>
    <xf numFmtId="0" fontId="5" fillId="0" borderId="0" xfId="33" applyFont="1" applyAlignment="1">
      <alignment horizontal="left"/>
    </xf>
    <xf numFmtId="3" fontId="5" fillId="0" borderId="0" xfId="33" applyNumberFormat="1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12" applyFont="1" applyFill="1" applyBorder="1" applyAlignment="1">
      <alignment horizontal="center" vertical="center"/>
    </xf>
    <xf numFmtId="10" fontId="16" fillId="0" borderId="0" xfId="33" applyNumberFormat="1" applyFont="1" applyAlignment="1">
      <alignment horizontal="left" wrapText="1"/>
    </xf>
    <xf numFmtId="3" fontId="8" fillId="0" borderId="0" xfId="33" applyNumberFormat="1" applyFont="1" applyAlignment="1">
      <alignment horizontal="right"/>
    </xf>
    <xf numFmtId="168" fontId="7" fillId="0" borderId="0" xfId="30" applyNumberFormat="1" applyFont="1"/>
    <xf numFmtId="9" fontId="2" fillId="0" borderId="0" xfId="30" applyNumberFormat="1" applyAlignment="1">
      <alignment horizontal="center"/>
    </xf>
    <xf numFmtId="166" fontId="2" fillId="0" borderId="0" xfId="30" applyNumberFormat="1" applyAlignment="1">
      <alignment horizontal="left"/>
    </xf>
    <xf numFmtId="0" fontId="2" fillId="0" borderId="4" xfId="30" applyBorder="1"/>
    <xf numFmtId="0" fontId="2" fillId="0" borderId="4" xfId="30" applyBorder="1" applyAlignment="1">
      <alignment horizontal="right"/>
    </xf>
    <xf numFmtId="166" fontId="2" fillId="0" borderId="4" xfId="30" applyNumberFormat="1" applyBorder="1"/>
    <xf numFmtId="0" fontId="1" fillId="0" borderId="0" xfId="30" applyFont="1"/>
    <xf numFmtId="0" fontId="1" fillId="0" borderId="0" xfId="30" applyFont="1" applyAlignment="1">
      <alignment horizontal="right"/>
    </xf>
    <xf numFmtId="166" fontId="1" fillId="0" borderId="0" xfId="30" applyNumberFormat="1" applyFont="1"/>
    <xf numFmtId="167" fontId="7" fillId="0" borderId="4" xfId="30" applyNumberFormat="1" applyFont="1" applyBorder="1"/>
    <xf numFmtId="167" fontId="7" fillId="0" borderId="5" xfId="30" applyNumberFormat="1" applyFont="1" applyBorder="1"/>
    <xf numFmtId="0" fontId="2" fillId="0" borderId="5" xfId="30" applyBorder="1"/>
    <xf numFmtId="0" fontId="10" fillId="0" borderId="0" xfId="30" applyFont="1"/>
    <xf numFmtId="0" fontId="10" fillId="0" borderId="0" xfId="30" applyFont="1" applyAlignment="1">
      <alignment horizontal="right"/>
    </xf>
    <xf numFmtId="166" fontId="10" fillId="0" borderId="0" xfId="30" applyNumberFormat="1" applyFont="1"/>
    <xf numFmtId="9" fontId="2" fillId="0" borderId="4" xfId="30" applyNumberFormat="1" applyBorder="1" applyAlignment="1">
      <alignment horizontal="center"/>
    </xf>
    <xf numFmtId="9" fontId="2" fillId="0" borderId="5" xfId="30" applyNumberFormat="1" applyBorder="1" applyAlignment="1">
      <alignment horizontal="center"/>
    </xf>
    <xf numFmtId="10" fontId="14" fillId="0" borderId="0" xfId="33" applyNumberFormat="1" applyFont="1" applyAlignment="1">
      <alignment horizontal="right" vertical="center"/>
    </xf>
    <xf numFmtId="0" fontId="13" fillId="0" borderId="2" xfId="33" applyFont="1" applyBorder="1" applyAlignment="1">
      <alignment vertical="center"/>
    </xf>
    <xf numFmtId="0" fontId="6" fillId="0" borderId="2" xfId="33" applyFont="1" applyBorder="1" applyAlignment="1">
      <alignment vertical="center"/>
    </xf>
    <xf numFmtId="164" fontId="9" fillId="16" borderId="16" xfId="33" applyNumberFormat="1" applyFont="1" applyFill="1" applyBorder="1" applyAlignment="1">
      <alignment horizontal="left" vertical="center"/>
    </xf>
    <xf numFmtId="0" fontId="9" fillId="16" borderId="16" xfId="33" applyFont="1" applyFill="1" applyBorder="1" applyAlignment="1">
      <alignment vertical="center"/>
    </xf>
    <xf numFmtId="3" fontId="14" fillId="0" borderId="0" xfId="33" applyNumberFormat="1" applyFont="1" applyAlignment="1">
      <alignment horizontal="right" vertical="center"/>
    </xf>
    <xf numFmtId="0" fontId="1" fillId="16" borderId="0" xfId="30" applyFont="1" applyFill="1"/>
    <xf numFmtId="0" fontId="1" fillId="16" borderId="0" xfId="30" applyFont="1" applyFill="1" applyAlignment="1">
      <alignment horizontal="right"/>
    </xf>
    <xf numFmtId="166" fontId="1" fillId="16" borderId="0" xfId="30" applyNumberFormat="1" applyFont="1" applyFill="1"/>
    <xf numFmtId="0" fontId="2" fillId="16" borderId="0" xfId="30" applyFill="1"/>
    <xf numFmtId="168" fontId="18" fillId="16" borderId="0" xfId="30" applyNumberFormat="1" applyFont="1" applyFill="1"/>
    <xf numFmtId="0" fontId="9" fillId="0" borderId="0" xfId="33" applyFont="1" applyAlignment="1">
      <alignment horizontal="left"/>
    </xf>
    <xf numFmtId="0" fontId="5" fillId="0" borderId="0" xfId="33" applyFont="1" applyAlignment="1">
      <alignment vertical="center"/>
    </xf>
    <xf numFmtId="0" fontId="15" fillId="0" borderId="0" xfId="33" applyFont="1" applyAlignment="1">
      <alignment vertical="center"/>
    </xf>
    <xf numFmtId="0" fontId="1" fillId="16" borderId="0" xfId="33" applyFont="1" applyFill="1" applyAlignment="1">
      <alignment horizontal="left" vertical="center"/>
    </xf>
    <xf numFmtId="0" fontId="17" fillId="16" borderId="0" xfId="33" applyFont="1" applyFill="1" applyAlignment="1">
      <alignment vertical="center"/>
    </xf>
    <xf numFmtId="3" fontId="15" fillId="0" borderId="0" xfId="33" applyNumberFormat="1" applyFont="1" applyAlignment="1">
      <alignment horizontal="right" vertical="center"/>
    </xf>
    <xf numFmtId="9" fontId="1" fillId="16" borderId="0" xfId="33" applyNumberFormat="1" applyFont="1" applyFill="1" applyAlignment="1">
      <alignment vertical="center"/>
    </xf>
    <xf numFmtId="0" fontId="0" fillId="0" borderId="0" xfId="0" applyAlignment="1">
      <alignment vertical="center"/>
    </xf>
    <xf numFmtId="1" fontId="3" fillId="17" borderId="2" xfId="12" applyNumberFormat="1" applyFont="1" applyFill="1" applyBorder="1" applyAlignment="1" applyProtection="1">
      <alignment horizontal="center" vertical="center"/>
      <protection locked="0"/>
    </xf>
    <xf numFmtId="1" fontId="3" fillId="17" borderId="3" xfId="12" applyNumberFormat="1" applyFont="1" applyFill="1" applyBorder="1" applyAlignment="1" applyProtection="1">
      <alignment horizontal="center" vertical="center"/>
      <protection locked="0"/>
    </xf>
    <xf numFmtId="171" fontId="5" fillId="0" borderId="16" xfId="33" applyNumberFormat="1" applyFont="1" applyBorder="1" applyAlignment="1">
      <alignment horizontal="right" vertical="center"/>
    </xf>
    <xf numFmtId="171" fontId="5" fillId="0" borderId="0" xfId="33" applyNumberFormat="1" applyFont="1" applyAlignment="1">
      <alignment horizontal="right"/>
    </xf>
    <xf numFmtId="171" fontId="5" fillId="0" borderId="17" xfId="33" applyNumberFormat="1" applyFont="1" applyBorder="1" applyAlignment="1">
      <alignment horizontal="right"/>
    </xf>
    <xf numFmtId="171" fontId="5" fillId="0" borderId="18" xfId="33" applyNumberFormat="1" applyFont="1" applyBorder="1" applyAlignment="1">
      <alignment horizontal="right"/>
    </xf>
    <xf numFmtId="171" fontId="5" fillId="0" borderId="0" xfId="33" applyNumberFormat="1" applyFont="1" applyAlignment="1">
      <alignment horizontal="right" vertical="center"/>
    </xf>
    <xf numFmtId="42" fontId="1" fillId="16" borderId="0" xfId="30" applyNumberFormat="1" applyFont="1" applyFill="1" applyAlignment="1">
      <alignment horizontal="right"/>
    </xf>
    <xf numFmtId="42" fontId="2" fillId="0" borderId="0" xfId="30" applyNumberFormat="1" applyAlignment="1">
      <alignment horizontal="right"/>
    </xf>
    <xf numFmtId="42" fontId="1" fillId="0" borderId="0" xfId="30" applyNumberFormat="1" applyFont="1" applyAlignment="1">
      <alignment horizontal="right"/>
    </xf>
    <xf numFmtId="42" fontId="2" fillId="0" borderId="4" xfId="30" applyNumberFormat="1" applyBorder="1" applyAlignment="1">
      <alignment horizontal="right"/>
    </xf>
    <xf numFmtId="3" fontId="6" fillId="0" borderId="0" xfId="33" applyNumberFormat="1" applyFont="1" applyAlignment="1">
      <alignment vertical="top" wrapText="1"/>
    </xf>
    <xf numFmtId="0" fontId="1" fillId="16" borderId="4" xfId="31" applyFont="1" applyFill="1" applyBorder="1" applyAlignment="1">
      <alignment vertical="center"/>
    </xf>
    <xf numFmtId="0" fontId="2" fillId="16" borderId="4" xfId="31" applyFill="1" applyBorder="1" applyAlignment="1">
      <alignment horizontal="right" vertical="center"/>
    </xf>
    <xf numFmtId="0" fontId="2" fillId="0" borderId="0" xfId="31" applyAlignment="1">
      <alignment vertical="center"/>
    </xf>
    <xf numFmtId="0" fontId="1" fillId="0" borderId="0" xfId="31" applyFont="1" applyAlignment="1">
      <alignment vertical="center"/>
    </xf>
    <xf numFmtId="1" fontId="3" fillId="0" borderId="0" xfId="12" applyNumberFormat="1" applyFont="1" applyBorder="1" applyAlignment="1" applyProtection="1">
      <alignment horizontal="center" vertical="center"/>
    </xf>
    <xf numFmtId="0" fontId="3" fillId="0" borderId="0" xfId="12" applyFont="1" applyBorder="1" applyAlignment="1" applyProtection="1">
      <alignment horizontal="center" vertical="center"/>
    </xf>
    <xf numFmtId="0" fontId="3" fillId="0" borderId="2" xfId="12" applyFont="1" applyBorder="1" applyAlignment="1" applyProtection="1">
      <alignment horizontal="center" vertical="center"/>
    </xf>
    <xf numFmtId="0" fontId="3" fillId="0" borderId="3" xfId="12" applyFont="1" applyBorder="1" applyAlignment="1" applyProtection="1">
      <alignment horizontal="center" vertical="center"/>
    </xf>
    <xf numFmtId="1" fontId="3" fillId="0" borderId="0" xfId="12" applyNumberFormat="1" applyFont="1" applyFill="1" applyBorder="1" applyAlignment="1" applyProtection="1">
      <alignment horizontal="center" vertical="center"/>
    </xf>
    <xf numFmtId="1" fontId="5" fillId="0" borderId="0" xfId="12" applyNumberFormat="1" applyFont="1" applyBorder="1" applyAlignment="1" applyProtection="1">
      <alignment horizontal="center" vertical="center"/>
    </xf>
    <xf numFmtId="1" fontId="5" fillId="0" borderId="0" xfId="12" applyNumberFormat="1" applyFont="1" applyFill="1" applyBorder="1" applyAlignment="1" applyProtection="1">
      <alignment horizontal="center" vertical="center"/>
    </xf>
    <xf numFmtId="1" fontId="5" fillId="16" borderId="0" xfId="12" applyNumberFormat="1" applyFont="1" applyFill="1" applyBorder="1" applyAlignment="1" applyProtection="1">
      <alignment horizontal="center" vertical="center"/>
    </xf>
    <xf numFmtId="0" fontId="8" fillId="0" borderId="0" xfId="31" applyFont="1" applyAlignment="1">
      <alignment vertical="center"/>
    </xf>
    <xf numFmtId="166" fontId="1" fillId="0" borderId="0" xfId="22" applyNumberFormat="1" applyFont="1" applyFill="1" applyAlignment="1" applyProtection="1">
      <alignment horizontal="right" vertical="center"/>
    </xf>
    <xf numFmtId="0" fontId="2" fillId="0" borderId="2" xfId="31" applyBorder="1" applyAlignment="1">
      <alignment vertical="center"/>
    </xf>
    <xf numFmtId="166" fontId="1" fillId="0" borderId="2" xfId="31" applyNumberFormat="1" applyFont="1" applyBorder="1" applyAlignment="1">
      <alignment horizontal="right" vertical="center"/>
    </xf>
    <xf numFmtId="166" fontId="1" fillId="0" borderId="0" xfId="31" applyNumberFormat="1" applyFont="1" applyAlignment="1">
      <alignment horizontal="right" vertical="center"/>
    </xf>
    <xf numFmtId="0" fontId="43" fillId="0" borderId="0" xfId="31" applyFont="1" applyAlignment="1">
      <alignment vertical="center"/>
    </xf>
    <xf numFmtId="168" fontId="2" fillId="0" borderId="0" xfId="31" applyNumberFormat="1" applyAlignment="1">
      <alignment horizontal="right" vertical="center"/>
    </xf>
    <xf numFmtId="0" fontId="45" fillId="18" borderId="0" xfId="30" applyFont="1" applyFill="1"/>
    <xf numFmtId="166" fontId="45" fillId="18" borderId="0" xfId="30" applyNumberFormat="1" applyFont="1" applyFill="1"/>
    <xf numFmtId="0" fontId="46" fillId="18" borderId="0" xfId="30" applyFont="1" applyFill="1"/>
    <xf numFmtId="167" fontId="47" fillId="18" borderId="0" xfId="30" applyNumberFormat="1" applyFont="1" applyFill="1"/>
    <xf numFmtId="9" fontId="46" fillId="18" borderId="0" xfId="30" applyNumberFormat="1" applyFont="1" applyFill="1" applyAlignment="1">
      <alignment horizontal="center"/>
    </xf>
    <xf numFmtId="0" fontId="45" fillId="18" borderId="0" xfId="33" applyFont="1" applyFill="1" applyAlignment="1">
      <alignment horizontal="left" vertical="center"/>
    </xf>
    <xf numFmtId="0" fontId="48" fillId="18" borderId="0" xfId="33" applyFont="1" applyFill="1" applyAlignment="1">
      <alignment vertical="center"/>
    </xf>
    <xf numFmtId="3" fontId="49" fillId="18" borderId="0" xfId="33" applyNumberFormat="1" applyFont="1" applyFill="1" applyAlignment="1">
      <alignment horizontal="center" vertical="center"/>
    </xf>
    <xf numFmtId="42" fontId="10" fillId="18" borderId="0" xfId="31" applyNumberFormat="1" applyFont="1" applyFill="1" applyAlignment="1">
      <alignment horizontal="right" vertical="center"/>
    </xf>
    <xf numFmtId="0" fontId="45" fillId="18" borderId="0" xfId="30" applyFont="1" applyFill="1" applyAlignment="1">
      <alignment horizontal="right"/>
    </xf>
    <xf numFmtId="42" fontId="45" fillId="18" borderId="0" xfId="30" applyNumberFormat="1" applyFont="1" applyFill="1" applyAlignment="1">
      <alignment horizontal="right"/>
    </xf>
    <xf numFmtId="0" fontId="19" fillId="0" borderId="0" xfId="33" applyFont="1"/>
    <xf numFmtId="0" fontId="20" fillId="0" borderId="0" xfId="33" applyFont="1" applyAlignment="1">
      <alignment horizontal="left"/>
    </xf>
    <xf numFmtId="10" fontId="19" fillId="0" borderId="0" xfId="33" applyNumberFormat="1" applyFont="1" applyAlignment="1">
      <alignment horizontal="right"/>
    </xf>
    <xf numFmtId="3" fontId="19" fillId="0" borderId="0" xfId="33" applyNumberFormat="1" applyFont="1" applyAlignment="1">
      <alignment horizontal="right"/>
    </xf>
    <xf numFmtId="0" fontId="50" fillId="0" borderId="0" xfId="0" applyFont="1"/>
    <xf numFmtId="10" fontId="2" fillId="0" borderId="0" xfId="30" applyNumberFormat="1" applyAlignment="1">
      <alignment horizontal="center"/>
    </xf>
    <xf numFmtId="10" fontId="2" fillId="17" borderId="0" xfId="30" applyNumberFormat="1" applyFill="1" applyAlignment="1" applyProtection="1">
      <alignment horizontal="right"/>
      <protection locked="0"/>
    </xf>
    <xf numFmtId="10" fontId="2" fillId="0" borderId="4" xfId="30" applyNumberFormat="1" applyBorder="1" applyAlignment="1">
      <alignment horizontal="center"/>
    </xf>
    <xf numFmtId="10" fontId="2" fillId="0" borderId="5" xfId="30" applyNumberFormat="1" applyBorder="1" applyAlignment="1">
      <alignment horizontal="center"/>
    </xf>
    <xf numFmtId="10" fontId="2" fillId="17" borderId="20" xfId="31" applyNumberFormat="1" applyFill="1" applyBorder="1" applyAlignment="1" applyProtection="1">
      <alignment horizontal="right" vertical="center"/>
      <protection locked="0"/>
    </xf>
    <xf numFmtId="10" fontId="2" fillId="17" borderId="19" xfId="31" applyNumberFormat="1" applyFill="1" applyBorder="1" applyAlignment="1" applyProtection="1">
      <alignment horizontal="right" vertical="center"/>
      <protection locked="0"/>
    </xf>
    <xf numFmtId="10" fontId="2" fillId="17" borderId="22" xfId="31" applyNumberFormat="1" applyFill="1" applyBorder="1" applyAlignment="1" applyProtection="1">
      <alignment horizontal="right" vertical="center"/>
      <protection locked="0"/>
    </xf>
    <xf numFmtId="172" fontId="8" fillId="17" borderId="23" xfId="33" applyNumberFormat="1" applyFont="1" applyFill="1" applyBorder="1" applyProtection="1">
      <protection locked="0"/>
    </xf>
    <xf numFmtId="173" fontId="2" fillId="17" borderId="0" xfId="31" applyNumberFormat="1" applyFill="1" applyAlignment="1" applyProtection="1">
      <alignment horizontal="right" vertical="center"/>
      <protection locked="0"/>
    </xf>
    <xf numFmtId="4" fontId="2" fillId="16" borderId="0" xfId="30" applyNumberFormat="1" applyFill="1"/>
    <xf numFmtId="0" fontId="21" fillId="0" borderId="0" xfId="33" applyFont="1" applyAlignment="1">
      <alignment horizontal="left"/>
    </xf>
    <xf numFmtId="10" fontId="5" fillId="0" borderId="0" xfId="33" applyNumberFormat="1" applyFont="1" applyAlignment="1">
      <alignment horizontal="center"/>
    </xf>
    <xf numFmtId="168" fontId="2" fillId="0" borderId="0" xfId="31" applyNumberFormat="1" applyAlignment="1">
      <alignment vertical="center"/>
    </xf>
    <xf numFmtId="42" fontId="1" fillId="16" borderId="4" xfId="31" applyNumberFormat="1" applyFont="1" applyFill="1" applyBorder="1" applyAlignment="1">
      <alignment horizontal="right" vertical="center"/>
    </xf>
    <xf numFmtId="168" fontId="9" fillId="0" borderId="0" xfId="31" applyNumberFormat="1" applyFont="1" applyAlignment="1">
      <alignment vertical="center"/>
    </xf>
    <xf numFmtId="42" fontId="8" fillId="16" borderId="2" xfId="30" applyNumberFormat="1" applyFont="1" applyFill="1" applyBorder="1" applyAlignment="1">
      <alignment horizontal="right" vertical="center"/>
    </xf>
    <xf numFmtId="174" fontId="1" fillId="16" borderId="0" xfId="22" applyNumberFormat="1" applyFont="1" applyFill="1" applyAlignment="1" applyProtection="1">
      <alignment horizontal="right" vertical="center"/>
    </xf>
    <xf numFmtId="10" fontId="51" fillId="0" borderId="0" xfId="33" applyNumberFormat="1" applyFont="1"/>
    <xf numFmtId="0" fontId="52" fillId="0" borderId="0" xfId="0" applyFont="1" applyAlignment="1">
      <alignment vertical="top" wrapText="1"/>
    </xf>
    <xf numFmtId="171" fontId="5" fillId="0" borderId="26" xfId="33" applyNumberFormat="1" applyFont="1" applyBorder="1" applyAlignment="1">
      <alignment horizontal="right"/>
    </xf>
    <xf numFmtId="174" fontId="19" fillId="0" borderId="0" xfId="22" applyNumberFormat="1" applyFont="1" applyProtection="1"/>
    <xf numFmtId="10" fontId="53" fillId="0" borderId="0" xfId="22" applyNumberFormat="1" applyFont="1" applyAlignment="1">
      <alignment horizontal="right" vertical="center"/>
    </xf>
    <xf numFmtId="10" fontId="53" fillId="0" borderId="2" xfId="22" applyNumberFormat="1" applyFont="1" applyBorder="1" applyAlignment="1">
      <alignment horizontal="right" vertical="center"/>
    </xf>
    <xf numFmtId="1" fontId="3" fillId="0" borderId="0" xfId="12" applyNumberFormat="1" applyFont="1" applyAlignment="1">
      <alignment horizontal="center" vertical="center"/>
    </xf>
    <xf numFmtId="0" fontId="9" fillId="0" borderId="16" xfId="33" applyFont="1" applyBorder="1" applyAlignment="1">
      <alignment vertical="center"/>
    </xf>
    <xf numFmtId="3" fontId="1" fillId="16" borderId="0" xfId="33" applyNumberFormat="1" applyFont="1" applyFill="1" applyAlignment="1">
      <alignment horizontal="right" vertical="center"/>
    </xf>
    <xf numFmtId="1" fontId="9" fillId="16" borderId="0" xfId="33" applyNumberFormat="1" applyFont="1" applyFill="1" applyAlignment="1">
      <alignment vertical="center"/>
    </xf>
    <xf numFmtId="10" fontId="5" fillId="17" borderId="0" xfId="33" applyNumberFormat="1" applyFont="1" applyFill="1" applyAlignment="1">
      <alignment horizontal="right"/>
    </xf>
    <xf numFmtId="168" fontId="9" fillId="17" borderId="0" xfId="31" applyNumberFormat="1" applyFont="1" applyFill="1" applyAlignment="1">
      <alignment vertical="center"/>
    </xf>
    <xf numFmtId="10" fontId="5" fillId="17" borderId="19" xfId="33" applyNumberFormat="1" applyFont="1" applyFill="1" applyBorder="1" applyAlignment="1">
      <alignment horizontal="right"/>
    </xf>
    <xf numFmtId="168" fontId="9" fillId="17" borderId="19" xfId="31" applyNumberFormat="1" applyFont="1" applyFill="1" applyBorder="1" applyAlignment="1">
      <alignment vertical="center"/>
    </xf>
    <xf numFmtId="0" fontId="8" fillId="0" borderId="3" xfId="33" applyFont="1" applyBorder="1"/>
    <xf numFmtId="0" fontId="3" fillId="0" borderId="3" xfId="12" applyFont="1" applyFill="1" applyBorder="1" applyAlignment="1" applyProtection="1">
      <alignment horizontal="center" vertical="center"/>
    </xf>
    <xf numFmtId="10" fontId="5" fillId="17" borderId="20" xfId="33" applyNumberFormat="1" applyFont="1" applyFill="1" applyBorder="1" applyAlignment="1">
      <alignment horizontal="right"/>
    </xf>
    <xf numFmtId="42" fontId="9" fillId="17" borderId="20" xfId="31" applyNumberFormat="1" applyFont="1" applyFill="1" applyBorder="1" applyAlignment="1">
      <alignment vertical="center"/>
    </xf>
    <xf numFmtId="42" fontId="9" fillId="17" borderId="19" xfId="31" applyNumberFormat="1" applyFont="1" applyFill="1" applyBorder="1" applyAlignment="1">
      <alignment vertical="center"/>
    </xf>
    <xf numFmtId="0" fontId="53" fillId="0" borderId="0" xfId="31" applyFont="1" applyAlignment="1">
      <alignment horizontal="center" vertical="center"/>
    </xf>
    <xf numFmtId="10" fontId="53" fillId="0" borderId="0" xfId="22" applyNumberFormat="1" applyFont="1" applyFill="1" applyAlignment="1" applyProtection="1">
      <alignment vertical="center"/>
    </xf>
    <xf numFmtId="10" fontId="44" fillId="0" borderId="0" xfId="22" applyNumberFormat="1" applyFont="1" applyFill="1" applyAlignment="1" applyProtection="1">
      <alignment vertical="center"/>
    </xf>
    <xf numFmtId="10" fontId="44" fillId="0" borderId="2" xfId="22" applyNumberFormat="1" applyFont="1" applyFill="1" applyBorder="1" applyAlignment="1" applyProtection="1">
      <alignment vertical="center"/>
    </xf>
    <xf numFmtId="168" fontId="2" fillId="0" borderId="2" xfId="31" applyNumberFormat="1" applyBorder="1" applyAlignment="1">
      <alignment vertical="center"/>
    </xf>
    <xf numFmtId="0" fontId="2" fillId="0" borderId="0" xfId="31" applyAlignment="1">
      <alignment horizontal="left" vertical="center"/>
    </xf>
    <xf numFmtId="10" fontId="2" fillId="0" borderId="0" xfId="31" applyNumberFormat="1" applyAlignment="1">
      <alignment horizontal="right" vertical="center"/>
    </xf>
    <xf numFmtId="168" fontId="8" fillId="0" borderId="0" xfId="31" applyNumberFormat="1" applyFont="1" applyAlignment="1">
      <alignment vertical="center"/>
    </xf>
    <xf numFmtId="42" fontId="9" fillId="0" borderId="0" xfId="30" applyNumberFormat="1" applyFont="1" applyAlignment="1">
      <alignment vertical="center"/>
    </xf>
    <xf numFmtId="42" fontId="2" fillId="19" borderId="0" xfId="30" applyNumberFormat="1" applyFill="1"/>
    <xf numFmtId="10" fontId="2" fillId="17" borderId="0" xfId="31" applyNumberFormat="1" applyFill="1" applyAlignment="1" applyProtection="1">
      <alignment horizontal="right" vertical="center"/>
      <protection locked="0"/>
    </xf>
    <xf numFmtId="0" fontId="9" fillId="0" borderId="0" xfId="33" applyFont="1" applyAlignment="1">
      <alignment vertical="center"/>
    </xf>
    <xf numFmtId="3" fontId="8" fillId="0" borderId="0" xfId="33" applyNumberFormat="1" applyFont="1" applyAlignment="1">
      <alignment vertical="center"/>
    </xf>
    <xf numFmtId="9" fontId="8" fillId="17" borderId="19" xfId="33" applyNumberFormat="1" applyFont="1" applyFill="1" applyBorder="1" applyAlignment="1" applyProtection="1">
      <alignment horizontal="right" vertical="center"/>
      <protection locked="0"/>
    </xf>
    <xf numFmtId="3" fontId="8" fillId="17" borderId="19" xfId="33" applyNumberFormat="1" applyFont="1" applyFill="1" applyBorder="1" applyAlignment="1" applyProtection="1">
      <alignment vertical="center"/>
      <protection locked="0"/>
    </xf>
    <xf numFmtId="3" fontId="8" fillId="17" borderId="24" xfId="33" applyNumberFormat="1" applyFont="1" applyFill="1" applyBorder="1" applyAlignment="1" applyProtection="1">
      <alignment vertical="center"/>
      <protection locked="0"/>
    </xf>
    <xf numFmtId="3" fontId="8" fillId="17" borderId="25" xfId="33" applyNumberFormat="1" applyFont="1" applyFill="1" applyBorder="1" applyAlignment="1" applyProtection="1">
      <alignment vertical="center"/>
      <protection locked="0"/>
    </xf>
    <xf numFmtId="3" fontId="8" fillId="17" borderId="16" xfId="33" applyNumberFormat="1" applyFont="1" applyFill="1" applyBorder="1" applyAlignment="1" applyProtection="1">
      <alignment vertical="center"/>
      <protection locked="0"/>
    </xf>
    <xf numFmtId="0" fontId="8" fillId="0" borderId="0" xfId="33" applyFont="1" applyAlignment="1">
      <alignment vertical="center"/>
    </xf>
    <xf numFmtId="9" fontId="8" fillId="0" borderId="19" xfId="33" applyNumberFormat="1" applyFont="1" applyBorder="1" applyAlignment="1">
      <alignment horizontal="right" vertical="center"/>
    </xf>
    <xf numFmtId="3" fontId="8" fillId="16" borderId="20" xfId="33" applyNumberFormat="1" applyFont="1" applyFill="1" applyBorder="1" applyAlignment="1">
      <alignment vertical="center"/>
    </xf>
    <xf numFmtId="9" fontId="9" fillId="0" borderId="19" xfId="33" applyNumberFormat="1" applyFont="1" applyBorder="1" applyAlignment="1">
      <alignment horizontal="right" vertical="center"/>
    </xf>
    <xf numFmtId="3" fontId="8" fillId="0" borderId="0" xfId="33" applyNumberFormat="1" applyFont="1" applyAlignment="1">
      <alignment horizontal="right" vertical="center"/>
    </xf>
    <xf numFmtId="9" fontId="8" fillId="17" borderId="20" xfId="33" applyNumberFormat="1" applyFont="1" applyFill="1" applyBorder="1" applyAlignment="1" applyProtection="1">
      <alignment horizontal="right" vertical="center"/>
      <protection locked="0"/>
    </xf>
    <xf numFmtId="3" fontId="8" fillId="16" borderId="16" xfId="33" applyNumberFormat="1" applyFont="1" applyFill="1" applyBorder="1" applyAlignment="1">
      <alignment vertical="center"/>
    </xf>
    <xf numFmtId="3" fontId="8" fillId="16" borderId="0" xfId="33" applyNumberFormat="1" applyFont="1" applyFill="1" applyAlignment="1">
      <alignment vertical="center"/>
    </xf>
    <xf numFmtId="3" fontId="8" fillId="16" borderId="19" xfId="33" applyNumberFormat="1" applyFont="1" applyFill="1" applyBorder="1" applyAlignment="1">
      <alignment vertical="center"/>
    </xf>
    <xf numFmtId="3" fontId="8" fillId="16" borderId="21" xfId="33" applyNumberFormat="1" applyFont="1" applyFill="1" applyBorder="1" applyAlignment="1">
      <alignment vertical="center"/>
    </xf>
    <xf numFmtId="3" fontId="8" fillId="0" borderId="20" xfId="33" applyNumberFormat="1" applyFont="1" applyBorder="1" applyAlignment="1">
      <alignment vertical="center"/>
    </xf>
    <xf numFmtId="42" fontId="45" fillId="18" borderId="0" xfId="33" applyNumberFormat="1" applyFont="1" applyFill="1" applyAlignment="1">
      <alignment horizontal="right" vertical="center"/>
    </xf>
    <xf numFmtId="9" fontId="2" fillId="17" borderId="19" xfId="31" applyNumberFormat="1" applyFill="1" applyBorder="1" applyAlignment="1" applyProtection="1">
      <alignment horizontal="right" vertical="center"/>
      <protection locked="0"/>
    </xf>
    <xf numFmtId="1" fontId="54" fillId="0" borderId="0" xfId="12" applyNumberFormat="1" applyFont="1" applyAlignment="1">
      <alignment horizontal="center" vertical="center"/>
    </xf>
    <xf numFmtId="42" fontId="2" fillId="19" borderId="0" xfId="30" applyNumberFormat="1" applyFill="1" applyAlignment="1">
      <alignment horizontal="right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57" fillId="0" borderId="0" xfId="33" applyFont="1" applyAlignment="1">
      <alignment vertical="center" wrapText="1"/>
    </xf>
    <xf numFmtId="1" fontId="5" fillId="0" borderId="16" xfId="33" applyNumberFormat="1" applyFont="1" applyBorder="1"/>
    <xf numFmtId="164" fontId="5" fillId="0" borderId="17" xfId="33" applyNumberFormat="1" applyFont="1" applyBorder="1" applyAlignment="1">
      <alignment horizontal="left"/>
    </xf>
    <xf numFmtId="0" fontId="5" fillId="0" borderId="17" xfId="33" applyFont="1" applyBorder="1"/>
    <xf numFmtId="1" fontId="5" fillId="0" borderId="27" xfId="33" applyNumberFormat="1" applyFont="1" applyBorder="1"/>
    <xf numFmtId="164" fontId="5" fillId="0" borderId="18" xfId="33" applyNumberFormat="1" applyFont="1" applyBorder="1" applyAlignment="1">
      <alignment horizontal="left"/>
    </xf>
    <xf numFmtId="0" fontId="5" fillId="0" borderId="18" xfId="33" applyFont="1" applyBorder="1"/>
    <xf numFmtId="0" fontId="2" fillId="0" borderId="0" xfId="31" applyAlignment="1">
      <alignment horizontal="left" vertical="top"/>
    </xf>
    <xf numFmtId="0" fontId="2" fillId="0" borderId="0" xfId="31" applyAlignment="1">
      <alignment vertical="top"/>
    </xf>
    <xf numFmtId="10" fontId="2" fillId="0" borderId="0" xfId="31" applyNumberFormat="1" applyAlignment="1">
      <alignment horizontal="right" vertical="top"/>
    </xf>
    <xf numFmtId="168" fontId="2" fillId="0" borderId="6" xfId="31" applyNumberFormat="1" applyBorder="1" applyAlignment="1">
      <alignment horizontal="right" vertical="top"/>
    </xf>
    <xf numFmtId="168" fontId="8" fillId="0" borderId="0" xfId="31" applyNumberFormat="1" applyFont="1" applyAlignment="1">
      <alignment vertical="top"/>
    </xf>
    <xf numFmtId="10" fontId="2" fillId="0" borderId="6" xfId="31" applyNumberFormat="1" applyBorder="1" applyAlignment="1">
      <alignment horizontal="right" vertical="top"/>
    </xf>
    <xf numFmtId="3" fontId="5" fillId="0" borderId="0" xfId="33" applyNumberFormat="1" applyFont="1" applyAlignment="1">
      <alignment horizontal="right" vertical="top"/>
    </xf>
    <xf numFmtId="42" fontId="2" fillId="19" borderId="2" xfId="30" applyNumberFormat="1" applyFill="1" applyBorder="1"/>
    <xf numFmtId="10" fontId="2" fillId="19" borderId="6" xfId="31" applyNumberFormat="1" applyFill="1" applyBorder="1" applyAlignment="1">
      <alignment horizontal="right" vertical="center"/>
    </xf>
    <xf numFmtId="168" fontId="2" fillId="0" borderId="6" xfId="31" applyNumberFormat="1" applyBorder="1" applyAlignment="1">
      <alignment vertical="center"/>
    </xf>
    <xf numFmtId="42" fontId="1" fillId="16" borderId="0" xfId="30" applyNumberFormat="1" applyFont="1" applyFill="1" applyAlignment="1">
      <alignment horizontal="right" vertical="center"/>
    </xf>
    <xf numFmtId="165" fontId="5" fillId="0" borderId="17" xfId="33" applyNumberFormat="1" applyFont="1" applyBorder="1" applyAlignment="1">
      <alignment horizontal="left"/>
    </xf>
    <xf numFmtId="0" fontId="5" fillId="0" borderId="27" xfId="33" applyFont="1" applyBorder="1"/>
    <xf numFmtId="0" fontId="5" fillId="0" borderId="18" xfId="33" applyFont="1" applyBorder="1" applyAlignment="1">
      <alignment horizontal="left"/>
    </xf>
    <xf numFmtId="0" fontId="5" fillId="0" borderId="26" xfId="33" applyFont="1" applyBorder="1"/>
    <xf numFmtId="168" fontId="8" fillId="0" borderId="6" xfId="31" applyNumberFormat="1" applyFont="1" applyBorder="1" applyAlignment="1">
      <alignment vertical="top"/>
    </xf>
    <xf numFmtId="0" fontId="56" fillId="0" borderId="0" xfId="30" applyFont="1" applyAlignment="1">
      <alignment horizontal="center"/>
    </xf>
    <xf numFmtId="3" fontId="9" fillId="0" borderId="0" xfId="33" applyNumberFormat="1" applyFont="1"/>
    <xf numFmtId="10" fontId="2" fillId="0" borderId="20" xfId="31" applyNumberFormat="1" applyBorder="1" applyAlignment="1">
      <alignment horizontal="right" vertical="center"/>
    </xf>
    <xf numFmtId="10" fontId="2" fillId="0" borderId="19" xfId="31" applyNumberFormat="1" applyBorder="1" applyAlignment="1">
      <alignment horizontal="right" vertical="center"/>
    </xf>
    <xf numFmtId="10" fontId="2" fillId="0" borderId="22" xfId="31" applyNumberFormat="1" applyBorder="1" applyAlignment="1">
      <alignment horizontal="right" vertical="center"/>
    </xf>
    <xf numFmtId="10" fontId="2" fillId="0" borderId="2" xfId="31" applyNumberFormat="1" applyBorder="1" applyAlignment="1">
      <alignment horizontal="right" vertical="center"/>
    </xf>
    <xf numFmtId="0" fontId="8" fillId="0" borderId="2" xfId="33" applyFont="1" applyBorder="1"/>
    <xf numFmtId="10" fontId="53" fillId="0" borderId="0" xfId="31" applyNumberFormat="1" applyFont="1" applyAlignment="1">
      <alignment horizontal="right" vertical="top"/>
    </xf>
    <xf numFmtId="10" fontId="44" fillId="0" borderId="6" xfId="31" applyNumberFormat="1" applyFont="1" applyBorder="1" applyAlignment="1">
      <alignment horizontal="right" vertical="center"/>
    </xf>
    <xf numFmtId="0" fontId="2" fillId="0" borderId="6" xfId="31" applyBorder="1" applyAlignment="1">
      <alignment horizontal="left" vertical="center" wrapText="1"/>
    </xf>
    <xf numFmtId="0" fontId="57" fillId="0" borderId="0" xfId="33" applyFont="1" applyAlignment="1">
      <alignment horizontal="left" vertical="center" wrapText="1"/>
    </xf>
    <xf numFmtId="10" fontId="16" fillId="0" borderId="0" xfId="33" applyNumberFormat="1" applyFont="1" applyAlignment="1">
      <alignment horizontal="right" wrapText="1"/>
    </xf>
    <xf numFmtId="1" fontId="9" fillId="16" borderId="0" xfId="33" applyNumberFormat="1" applyFont="1" applyFill="1" applyAlignment="1">
      <alignment horizontal="left" vertical="center"/>
    </xf>
    <xf numFmtId="10" fontId="58" fillId="0" borderId="0" xfId="33" applyNumberFormat="1" applyFont="1" applyAlignment="1">
      <alignment horizontal="center"/>
    </xf>
  </cellXfs>
  <cellStyles count="42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Dezimal 2" xfId="9" xr:uid="{00000000-0005-0000-0000-000008000000}"/>
    <cellStyle name="Dezimal 2 2" xfId="10" xr:uid="{00000000-0005-0000-0000-000009000000}"/>
    <cellStyle name="Dezimal 2 2 2" xfId="11" xr:uid="{00000000-0005-0000-0000-00000A000000}"/>
    <cellStyle name="Dezimal_T00003 2" xfId="12" xr:uid="{00000000-0005-0000-0000-00000B000000}"/>
    <cellStyle name="Eingabe" xfId="13" builtinId="20" customBuiltin="1"/>
    <cellStyle name="Ergebnis" xfId="14" builtinId="25" customBuiltin="1"/>
    <cellStyle name="Erklärender Text" xfId="15" builtinId="53" customBuiltin="1"/>
    <cellStyle name="Euro" xfId="16" xr:uid="{00000000-0005-0000-0000-00000F000000}"/>
    <cellStyle name="graue hinterlegung" xfId="17" xr:uid="{00000000-0005-0000-0000-000010000000}"/>
    <cellStyle name="Gut" xfId="18" builtinId="26" customBuiltin="1"/>
    <cellStyle name="Komma 2" xfId="19" xr:uid="{00000000-0005-0000-0000-000012000000}"/>
    <cellStyle name="Neutral" xfId="20" builtinId="28" customBuiltin="1"/>
    <cellStyle name="Notiz" xfId="21" builtinId="10" customBuiltin="1"/>
    <cellStyle name="Prozent" xfId="22" builtinId="5"/>
    <cellStyle name="Prozent 2" xfId="23" xr:uid="{00000000-0005-0000-0000-000016000000}"/>
    <cellStyle name="Prozent 3" xfId="24" xr:uid="{00000000-0005-0000-0000-000017000000}"/>
    <cellStyle name="Schlecht" xfId="25" builtinId="27" customBuiltin="1"/>
    <cellStyle name="Standard" xfId="0" builtinId="0"/>
    <cellStyle name="Standard 2" xfId="26" xr:uid="{00000000-0005-0000-0000-00001A000000}"/>
    <cellStyle name="Standard 2 2" xfId="27" xr:uid="{00000000-0005-0000-0000-00001B000000}"/>
    <cellStyle name="Standard 3" xfId="28" xr:uid="{00000000-0005-0000-0000-00001C000000}"/>
    <cellStyle name="Standard 3 2" xfId="29" xr:uid="{00000000-0005-0000-0000-00001D000000}"/>
    <cellStyle name="Standard 3 3" xfId="30" xr:uid="{00000000-0005-0000-0000-00001E000000}"/>
    <cellStyle name="Standard 4" xfId="31" xr:uid="{00000000-0005-0000-0000-00001F000000}"/>
    <cellStyle name="Standard 5" xfId="32" xr:uid="{00000000-0005-0000-0000-000020000000}"/>
    <cellStyle name="Standard_K.Schätzung 2" xfId="33" xr:uid="{00000000-0005-0000-0000-00002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22" fmlaLink="$E$45" horiz="1" max="25" min="1" page="0" val="15"/>
</file>

<file path=xl/ctrlProps/ctrlProp2.xml><?xml version="1.0" encoding="utf-8"?>
<formControlPr xmlns="http://schemas.microsoft.com/office/spreadsheetml/2009/9/main" objectType="Scroll" dx="22" fmlaLink="$E$46" horiz="1" max="5" min="1" page="0" val="2"/>
</file>

<file path=xl/ctrlProps/ctrlProp3.xml><?xml version="1.0" encoding="utf-8"?>
<formControlPr xmlns="http://schemas.microsoft.com/office/spreadsheetml/2009/9/main" objectType="Scroll" dx="22" fmlaLink="$E$47" horiz="1" max="5" min="1" page="0"/>
</file>

<file path=xl/ctrlProps/ctrlProp4.xml><?xml version="1.0" encoding="utf-8"?>
<formControlPr xmlns="http://schemas.microsoft.com/office/spreadsheetml/2009/9/main" objectType="Scroll" dx="22" fmlaLink="$E$48" horiz="1" max="5" min="1" page="0" val="2"/>
</file>

<file path=xl/ctrlProps/ctrlProp5.xml><?xml version="1.0" encoding="utf-8"?>
<formControlPr xmlns="http://schemas.microsoft.com/office/spreadsheetml/2009/9/main" objectType="Scroll" dx="22" fmlaLink="$E$50" horiz="1" max="5" page="0" val="0"/>
</file>

<file path=xl/ctrlProps/ctrlProp6.xml><?xml version="1.0" encoding="utf-8"?>
<formControlPr xmlns="http://schemas.microsoft.com/office/spreadsheetml/2009/9/main" objectType="Scroll" dx="22" fmlaLink="$E$51" horiz="1" max="3" page="0" val="0"/>
</file>

<file path=xl/ctrlProps/ctrlProp7.xml><?xml version="1.0" encoding="utf-8"?>
<formControlPr xmlns="http://schemas.microsoft.com/office/spreadsheetml/2009/9/main" objectType="Scroll" dx="22" fmlaLink="$E$52" horiz="1" max="3" page="0" val="0"/>
</file>

<file path=xl/ctrlProps/ctrlProp8.xml><?xml version="1.0" encoding="utf-8"?>
<formControlPr xmlns="http://schemas.microsoft.com/office/spreadsheetml/2009/9/main" objectType="Scroll" dx="22" fmlaLink="$E$53" horiz="1" max="5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44</xdr:row>
          <xdr:rowOff>28575</xdr:rowOff>
        </xdr:from>
        <xdr:to>
          <xdr:col>8</xdr:col>
          <xdr:colOff>1019175</xdr:colOff>
          <xdr:row>44</xdr:row>
          <xdr:rowOff>133350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45</xdr:row>
          <xdr:rowOff>28575</xdr:rowOff>
        </xdr:from>
        <xdr:to>
          <xdr:col>8</xdr:col>
          <xdr:colOff>1028700</xdr:colOff>
          <xdr:row>45</xdr:row>
          <xdr:rowOff>133350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46</xdr:row>
          <xdr:rowOff>28575</xdr:rowOff>
        </xdr:from>
        <xdr:to>
          <xdr:col>8</xdr:col>
          <xdr:colOff>1028700</xdr:colOff>
          <xdr:row>46</xdr:row>
          <xdr:rowOff>133350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47</xdr:row>
          <xdr:rowOff>28575</xdr:rowOff>
        </xdr:from>
        <xdr:to>
          <xdr:col>8</xdr:col>
          <xdr:colOff>1028700</xdr:colOff>
          <xdr:row>47</xdr:row>
          <xdr:rowOff>133350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49</xdr:row>
          <xdr:rowOff>19050</xdr:rowOff>
        </xdr:from>
        <xdr:to>
          <xdr:col>8</xdr:col>
          <xdr:colOff>1028700</xdr:colOff>
          <xdr:row>49</xdr:row>
          <xdr:rowOff>123825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50</xdr:row>
          <xdr:rowOff>19050</xdr:rowOff>
        </xdr:from>
        <xdr:to>
          <xdr:col>8</xdr:col>
          <xdr:colOff>1028700</xdr:colOff>
          <xdr:row>50</xdr:row>
          <xdr:rowOff>123825</xdr:rowOff>
        </xdr:to>
        <xdr:sp macro="" textlink="">
          <xdr:nvSpPr>
            <xdr:cNvPr id="1034" name="Scroll Bar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51</xdr:row>
          <xdr:rowOff>19050</xdr:rowOff>
        </xdr:from>
        <xdr:to>
          <xdr:col>8</xdr:col>
          <xdr:colOff>1028700</xdr:colOff>
          <xdr:row>51</xdr:row>
          <xdr:rowOff>123825</xdr:rowOff>
        </xdr:to>
        <xdr:sp macro="" textlink="">
          <xdr:nvSpPr>
            <xdr:cNvPr id="1035" name="Scroll Bar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52</xdr:row>
          <xdr:rowOff>19050</xdr:rowOff>
        </xdr:from>
        <xdr:to>
          <xdr:col>8</xdr:col>
          <xdr:colOff>1028700</xdr:colOff>
          <xdr:row>52</xdr:row>
          <xdr:rowOff>123825</xdr:rowOff>
        </xdr:to>
        <xdr:sp macro="" textlink="">
          <xdr:nvSpPr>
            <xdr:cNvPr id="1036" name="Scroll Bar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5</xdr:col>
      <xdr:colOff>57150</xdr:colOff>
      <xdr:row>38</xdr:row>
      <xdr:rowOff>158750</xdr:rowOff>
    </xdr:from>
    <xdr:to>
      <xdr:col>8</xdr:col>
      <xdr:colOff>647009</xdr:colOff>
      <xdr:row>58</xdr:row>
      <xdr:rowOff>96024</xdr:rowOff>
    </xdr:to>
    <xdr:grpSp>
      <xdr:nvGrpSpPr>
        <xdr:cNvPr id="18" name="Gruppieren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pSpPr/>
      </xdr:nvGrpSpPr>
      <xdr:grpSpPr>
        <a:xfrm>
          <a:off x="4475285" y="5104423"/>
          <a:ext cx="3088339" cy="2670216"/>
          <a:chOff x="4483094" y="4821086"/>
          <a:chExt cx="3178181" cy="2913216"/>
        </a:xfrm>
      </xdr:grpSpPr>
      <xdr:grpSp>
        <xdr:nvGrpSpPr>
          <xdr:cNvPr id="20" name="Gruppieren 1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GrpSpPr>
            <a:grpSpLocks/>
          </xdr:cNvGrpSpPr>
        </xdr:nvGrpSpPr>
        <xdr:grpSpPr bwMode="auto">
          <a:xfrm>
            <a:off x="4483094" y="4925551"/>
            <a:ext cx="1289314" cy="2808751"/>
            <a:chOff x="4881355" y="5548499"/>
            <a:chExt cx="700034" cy="2605420"/>
          </a:xfrm>
        </xdr:grpSpPr>
        <xdr:cxnSp macro="">
          <xdr:nvCxnSpPr>
            <xdr:cNvPr id="24" name="Gerade Verbindung 4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CxnSpPr/>
          </xdr:nvCxnSpPr>
          <xdr:spPr>
            <a:xfrm flipH="1">
              <a:off x="5576505" y="5548499"/>
              <a:ext cx="4884" cy="2605420"/>
            </a:xfrm>
            <a:prstGeom prst="line">
              <a:avLst/>
            </a:prstGeom>
            <a:ln>
              <a:solidFill>
                <a:schemeClr val="bg1">
                  <a:lumMod val="50000"/>
                </a:schemeClr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" name="Gerade Verbindung mit Pfeil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CxnSpPr/>
          </xdr:nvCxnSpPr>
          <xdr:spPr>
            <a:xfrm flipH="1">
              <a:off x="4881355" y="8147946"/>
              <a:ext cx="697897" cy="5972"/>
            </a:xfrm>
            <a:prstGeom prst="straightConnector1">
              <a:avLst/>
            </a:prstGeom>
            <a:ln>
              <a:solidFill>
                <a:schemeClr val="bg1">
                  <a:lumMod val="50000"/>
                </a:schemeClr>
              </a:solidFill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cxnSp macro="">
        <xdr:nvCxnSpPr>
          <xdr:cNvPr id="21" name="Gerader Verbinder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CxnSpPr/>
        </xdr:nvCxnSpPr>
        <xdr:spPr>
          <a:xfrm>
            <a:off x="5766594" y="4926897"/>
            <a:ext cx="1894681" cy="2381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Gerader Verbinder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CxnSpPr/>
        </xdr:nvCxnSpPr>
        <xdr:spPr>
          <a:xfrm flipH="1" flipV="1">
            <a:off x="7658894" y="4821086"/>
            <a:ext cx="2381" cy="110333"/>
          </a:xfrm>
          <a:prstGeom prst="line">
            <a:avLst/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687556</xdr:colOff>
      <xdr:row>42</xdr:row>
      <xdr:rowOff>162127</xdr:rowOff>
    </xdr:from>
    <xdr:to>
      <xdr:col>7</xdr:col>
      <xdr:colOff>832820</xdr:colOff>
      <xdr:row>52</xdr:row>
      <xdr:rowOff>159487</xdr:rowOff>
    </xdr:to>
    <xdr:grpSp>
      <xdr:nvGrpSpPr>
        <xdr:cNvPr id="5" name="Gruppier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6622364" y="5635339"/>
          <a:ext cx="145264" cy="1506706"/>
          <a:chOff x="6715733" y="5229435"/>
          <a:chExt cx="145264" cy="1627269"/>
        </a:xfrm>
      </xdr:grpSpPr>
      <xdr:cxnSp macro="">
        <xdr:nvCxnSpPr>
          <xdr:cNvPr id="9" name="Gerader Verbinder 1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rot="5400000" flipH="1" flipV="1">
            <a:off x="6323160" y="6318975"/>
            <a:ext cx="964639" cy="110820"/>
          </a:xfrm>
          <a:prstGeom prst="bentConnector3">
            <a:avLst>
              <a:gd name="adj1" fmla="val 5406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Verbinder: gewinkelt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rot="16200000" flipV="1">
            <a:off x="6455100" y="5490068"/>
            <a:ext cx="666530" cy="145264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205437</xdr:colOff>
      <xdr:row>43</xdr:row>
      <xdr:rowOff>2</xdr:rowOff>
    </xdr:from>
    <xdr:to>
      <xdr:col>8</xdr:col>
      <xdr:colOff>342714</xdr:colOff>
      <xdr:row>52</xdr:row>
      <xdr:rowOff>159999</xdr:rowOff>
    </xdr:to>
    <xdr:grpSp>
      <xdr:nvGrpSpPr>
        <xdr:cNvPr id="11" name="Gruppier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122052" y="5634406"/>
          <a:ext cx="137277" cy="1508151"/>
          <a:chOff x="7215710" y="5228990"/>
          <a:chExt cx="137277" cy="1630898"/>
        </a:xfrm>
      </xdr:grpSpPr>
      <xdr:cxnSp macro="">
        <xdr:nvCxnSpPr>
          <xdr:cNvPr id="12" name="Gerader Verbinder 13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rot="16200000" flipV="1">
            <a:off x="6792949" y="6317400"/>
            <a:ext cx="965249" cy="119728"/>
          </a:xfrm>
          <a:prstGeom prst="bentConnector3">
            <a:avLst>
              <a:gd name="adj1" fmla="val 54371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3" name="Verbinder: gewinkelt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rot="5400000" flipH="1" flipV="1">
            <a:off x="6949607" y="5495838"/>
            <a:ext cx="670227" cy="136532"/>
          </a:xfrm>
          <a:prstGeom prst="bentConnector3">
            <a:avLst>
              <a:gd name="adj1" fmla="val 50000"/>
            </a:avLst>
          </a:prstGeom>
          <a:ln>
            <a:solidFill>
              <a:schemeClr val="tx1">
                <a:lumMod val="50000"/>
                <a:lumOff val="50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/>
  <dimension ref="A1:M97"/>
  <sheetViews>
    <sheetView showGridLines="0" tabSelected="1" topLeftCell="A55" zoomScale="130" zoomScaleNormal="130" zoomScaleSheetLayoutView="85" zoomScalePageLayoutView="85" workbookViewId="0">
      <selection activeCell="F80" sqref="F80"/>
    </sheetView>
  </sheetViews>
  <sheetFormatPr baseColWidth="10" defaultColWidth="11.5703125" defaultRowHeight="15"/>
  <cols>
    <col min="1" max="1" width="1.5703125" style="1" customWidth="1"/>
    <col min="2" max="2" width="3.28515625" style="5" customWidth="1"/>
    <col min="3" max="3" width="38.7109375" style="1" customWidth="1"/>
    <col min="4" max="4" width="8.140625" style="1" customWidth="1"/>
    <col min="5" max="5" width="14.5703125" style="1" customWidth="1"/>
    <col min="6" max="6" width="15.7109375" style="1" customWidth="1"/>
    <col min="7" max="7" width="7" style="1" customWidth="1"/>
    <col min="8" max="8" width="14.7109375" style="6" customWidth="1" collapsed="1"/>
    <col min="9" max="9" width="15.7109375" style="7" customWidth="1"/>
    <col min="10" max="10" width="2.7109375" style="7" customWidth="1"/>
    <col min="11" max="11" width="62.85546875" bestFit="1" customWidth="1"/>
    <col min="14" max="16384" width="11.5703125" style="1"/>
  </cols>
  <sheetData>
    <row r="1" spans="1:13" ht="5.0999999999999996" customHeight="1"/>
    <row r="2" spans="1:13" s="34" customFormat="1" ht="35.1" customHeight="1">
      <c r="A2" s="68" t="s">
        <v>61</v>
      </c>
      <c r="E2" s="35"/>
      <c r="F2" s="35"/>
      <c r="G2" s="35"/>
      <c r="H2" s="228" t="s">
        <v>77</v>
      </c>
      <c r="I2" s="228"/>
      <c r="J2" s="38"/>
      <c r="K2" s="36"/>
      <c r="L2" s="36"/>
      <c r="M2" s="36"/>
    </row>
    <row r="3" spans="1:13" s="8" customFormat="1" ht="6" customHeight="1">
      <c r="A3" s="58"/>
      <c r="B3" s="58"/>
      <c r="C3" s="58"/>
      <c r="D3" s="58"/>
      <c r="E3" s="58"/>
      <c r="F3" s="58"/>
      <c r="G3" s="58"/>
      <c r="H3" s="58"/>
      <c r="I3" s="59"/>
      <c r="J3" s="2"/>
    </row>
    <row r="4" spans="1:13" s="8" customFormat="1" ht="5.0999999999999996" customHeight="1">
      <c r="I4" s="2"/>
      <c r="J4" s="2"/>
    </row>
    <row r="5" spans="1:13" s="8" customFormat="1" ht="12.95" customHeight="1">
      <c r="D5" s="57" t="s">
        <v>54</v>
      </c>
      <c r="E5" s="28" t="s">
        <v>50</v>
      </c>
      <c r="F5" s="28"/>
      <c r="G5" s="28"/>
      <c r="H5" s="10" t="s">
        <v>16</v>
      </c>
      <c r="I5" s="62" t="s">
        <v>51</v>
      </c>
      <c r="J5" s="28"/>
    </row>
    <row r="6" spans="1:13" s="9" customFormat="1" ht="12.95" customHeight="1">
      <c r="A6" s="229">
        <v>1</v>
      </c>
      <c r="B6" s="229"/>
      <c r="C6" s="61" t="s">
        <v>0</v>
      </c>
      <c r="D6" s="78">
        <f>E6/E35</f>
        <v>1E-3</v>
      </c>
      <c r="E6" s="176">
        <v>15000</v>
      </c>
      <c r="F6" s="147"/>
      <c r="G6" s="147"/>
      <c r="H6" s="182">
        <v>0</v>
      </c>
      <c r="I6" s="183">
        <f>E6*H6</f>
        <v>0</v>
      </c>
      <c r="J6" s="31"/>
    </row>
    <row r="7" spans="1:13" ht="3.95" customHeight="1">
      <c r="B7" s="4"/>
      <c r="D7" s="79"/>
      <c r="E7" s="181"/>
      <c r="F7" s="177"/>
      <c r="G7" s="177"/>
      <c r="H7" s="178"/>
      <c r="I7" s="181"/>
      <c r="J7" s="39"/>
    </row>
    <row r="8" spans="1:13" s="9" customFormat="1" ht="12.95" customHeight="1">
      <c r="A8" s="229">
        <v>2</v>
      </c>
      <c r="B8" s="229"/>
      <c r="C8" s="61" t="s">
        <v>1</v>
      </c>
      <c r="D8" s="78">
        <f>E8/E35</f>
        <v>0.307</v>
      </c>
      <c r="E8" s="176">
        <v>9000000</v>
      </c>
      <c r="F8" s="147"/>
      <c r="G8" s="147"/>
      <c r="H8" s="172">
        <v>1</v>
      </c>
      <c r="I8" s="183">
        <f>E8*H8</f>
        <v>9000000</v>
      </c>
      <c r="J8" s="31"/>
    </row>
    <row r="9" spans="1:13" ht="3.95" customHeight="1">
      <c r="D9" s="79"/>
      <c r="E9" s="171"/>
      <c r="F9" s="177"/>
      <c r="G9" s="177"/>
      <c r="H9" s="178"/>
      <c r="I9" s="171"/>
      <c r="J9" s="31"/>
    </row>
    <row r="10" spans="1:13" s="8" customFormat="1" ht="12.95" customHeight="1">
      <c r="A10" s="229">
        <v>3</v>
      </c>
      <c r="B10" s="229"/>
      <c r="C10" s="61" t="s">
        <v>7</v>
      </c>
      <c r="D10" s="78">
        <f>E10/E35</f>
        <v>0.193</v>
      </c>
      <c r="E10" s="184">
        <f>SUM(E11:E18)</f>
        <v>5650000</v>
      </c>
      <c r="F10" s="147"/>
      <c r="G10" s="147"/>
      <c r="H10" s="178"/>
      <c r="I10" s="171"/>
      <c r="J10" s="31"/>
    </row>
    <row r="11" spans="1:13" ht="12.95" customHeight="1">
      <c r="A11" s="195">
        <v>3</v>
      </c>
      <c r="B11" s="196" t="s">
        <v>17</v>
      </c>
      <c r="C11" s="197" t="s">
        <v>18</v>
      </c>
      <c r="D11" s="80"/>
      <c r="E11" s="173">
        <v>900000</v>
      </c>
      <c r="F11" s="147"/>
      <c r="G11" s="147"/>
      <c r="H11" s="172">
        <v>1</v>
      </c>
      <c r="I11" s="179">
        <f t="shared" ref="I11:I18" si="0">E11*H11</f>
        <v>900000</v>
      </c>
      <c r="J11" s="31"/>
    </row>
    <row r="12" spans="1:13" ht="12.95" customHeight="1">
      <c r="A12" s="198">
        <v>3</v>
      </c>
      <c r="B12" s="199" t="s">
        <v>19</v>
      </c>
      <c r="C12" s="200" t="s">
        <v>26</v>
      </c>
      <c r="D12" s="81"/>
      <c r="E12" s="174">
        <v>1200000</v>
      </c>
      <c r="F12" s="147"/>
      <c r="G12" s="147"/>
      <c r="H12" s="172">
        <v>1</v>
      </c>
      <c r="I12" s="185">
        <f t="shared" si="0"/>
        <v>1200000</v>
      </c>
      <c r="J12" s="31"/>
    </row>
    <row r="13" spans="1:13" ht="12.95" customHeight="1">
      <c r="A13" s="198">
        <v>3</v>
      </c>
      <c r="B13" s="199" t="s">
        <v>20</v>
      </c>
      <c r="C13" s="200" t="s">
        <v>27</v>
      </c>
      <c r="D13" s="81"/>
      <c r="E13" s="175">
        <v>1000000</v>
      </c>
      <c r="F13" s="147"/>
      <c r="G13" s="147"/>
      <c r="H13" s="172">
        <v>1</v>
      </c>
      <c r="I13" s="185">
        <f t="shared" si="0"/>
        <v>1000000</v>
      </c>
      <c r="J13" s="31"/>
    </row>
    <row r="14" spans="1:13" ht="12.95" customHeight="1">
      <c r="A14" s="198">
        <v>3</v>
      </c>
      <c r="B14" s="199" t="s">
        <v>21</v>
      </c>
      <c r="C14" s="200" t="s">
        <v>28</v>
      </c>
      <c r="D14" s="81"/>
      <c r="E14" s="175">
        <v>1500000</v>
      </c>
      <c r="F14" s="147"/>
      <c r="G14" s="147"/>
      <c r="H14" s="172">
        <v>1</v>
      </c>
      <c r="I14" s="185">
        <f t="shared" si="0"/>
        <v>1500000</v>
      </c>
      <c r="J14" s="31"/>
      <c r="K14" s="27"/>
    </row>
    <row r="15" spans="1:13" ht="12.95" customHeight="1">
      <c r="A15" s="198">
        <v>3</v>
      </c>
      <c r="B15" s="199" t="s">
        <v>22</v>
      </c>
      <c r="C15" s="200" t="s">
        <v>31</v>
      </c>
      <c r="D15" s="81"/>
      <c r="E15" s="175">
        <v>600000</v>
      </c>
      <c r="F15" s="147"/>
      <c r="G15" s="147"/>
      <c r="H15" s="172">
        <v>1</v>
      </c>
      <c r="I15" s="185">
        <f t="shared" si="0"/>
        <v>600000</v>
      </c>
      <c r="J15" s="31"/>
      <c r="K15" s="27"/>
    </row>
    <row r="16" spans="1:13" ht="12.95" customHeight="1">
      <c r="A16" s="198">
        <v>3</v>
      </c>
      <c r="B16" s="199" t="s">
        <v>23</v>
      </c>
      <c r="C16" s="200" t="s">
        <v>29</v>
      </c>
      <c r="D16" s="81"/>
      <c r="E16" s="175">
        <v>150000</v>
      </c>
      <c r="F16" s="147"/>
      <c r="G16" s="147"/>
      <c r="H16" s="172">
        <v>1</v>
      </c>
      <c r="I16" s="185">
        <f t="shared" si="0"/>
        <v>150000</v>
      </c>
      <c r="J16" s="31"/>
      <c r="K16" s="27"/>
    </row>
    <row r="17" spans="1:11" ht="12.95" customHeight="1">
      <c r="A17" s="198">
        <v>3</v>
      </c>
      <c r="B17" s="199" t="s">
        <v>24</v>
      </c>
      <c r="C17" s="200" t="s">
        <v>30</v>
      </c>
      <c r="D17" s="81"/>
      <c r="E17" s="175">
        <v>0</v>
      </c>
      <c r="F17" s="147"/>
      <c r="G17" s="147"/>
      <c r="H17" s="172">
        <v>1</v>
      </c>
      <c r="I17" s="185">
        <f t="shared" si="0"/>
        <v>0</v>
      </c>
      <c r="J17" s="31"/>
      <c r="K17" s="27"/>
    </row>
    <row r="18" spans="1:11" ht="12.95" customHeight="1">
      <c r="A18" s="198">
        <v>3</v>
      </c>
      <c r="B18" s="199" t="s">
        <v>25</v>
      </c>
      <c r="C18" s="200" t="s">
        <v>8</v>
      </c>
      <c r="D18" s="81"/>
      <c r="E18" s="175">
        <v>300000</v>
      </c>
      <c r="F18" s="147"/>
      <c r="G18" s="147"/>
      <c r="H18" s="172">
        <v>1</v>
      </c>
      <c r="I18" s="186">
        <f t="shared" si="0"/>
        <v>300000</v>
      </c>
      <c r="J18" s="31"/>
      <c r="K18" s="27"/>
    </row>
    <row r="19" spans="1:11" ht="3.95" customHeight="1">
      <c r="D19" s="79"/>
      <c r="E19" s="171"/>
      <c r="F19" s="177"/>
      <c r="G19" s="177"/>
      <c r="H19" s="180"/>
      <c r="I19" s="171"/>
      <c r="J19" s="218"/>
    </row>
    <row r="20" spans="1:11" s="8" customFormat="1" ht="12.75" customHeight="1">
      <c r="A20" s="229">
        <v>4</v>
      </c>
      <c r="B20" s="229"/>
      <c r="C20" s="61" t="s">
        <v>2</v>
      </c>
      <c r="D20" s="78">
        <f>E20/E35</f>
        <v>0.20399999999999999</v>
      </c>
      <c r="E20" s="176">
        <v>6000000</v>
      </c>
      <c r="F20" s="147"/>
      <c r="G20" s="147"/>
      <c r="H20" s="172">
        <v>1</v>
      </c>
      <c r="I20" s="183">
        <f>E20*H20</f>
        <v>6000000</v>
      </c>
      <c r="J20" s="31"/>
    </row>
    <row r="21" spans="1:11" ht="3.95" customHeight="1">
      <c r="B21" s="4"/>
      <c r="D21" s="79"/>
      <c r="E21" s="171"/>
      <c r="F21" s="177"/>
      <c r="G21" s="177"/>
      <c r="H21" s="178"/>
      <c r="I21" s="171"/>
      <c r="J21" s="30"/>
    </row>
    <row r="22" spans="1:11" s="9" customFormat="1" ht="12.95" customHeight="1">
      <c r="A22" s="229">
        <v>5</v>
      </c>
      <c r="B22" s="229"/>
      <c r="C22" s="61" t="s">
        <v>9</v>
      </c>
      <c r="D22" s="78">
        <f>E22/E35</f>
        <v>4.1000000000000002E-2</v>
      </c>
      <c r="E22" s="179">
        <f>SUM(E23:E24)</f>
        <v>1200000</v>
      </c>
      <c r="F22" s="147"/>
      <c r="G22" s="147"/>
      <c r="H22" s="178"/>
      <c r="I22" s="187"/>
      <c r="J22" s="31"/>
    </row>
    <row r="23" spans="1:11" ht="12.95" customHeight="1">
      <c r="A23" s="195">
        <v>5</v>
      </c>
      <c r="B23" s="212" t="s">
        <v>17</v>
      </c>
      <c r="C23" s="197" t="s">
        <v>69</v>
      </c>
      <c r="D23" s="80"/>
      <c r="E23" s="175">
        <v>600000</v>
      </c>
      <c r="F23" s="147"/>
      <c r="G23" s="147"/>
      <c r="H23" s="172">
        <v>1</v>
      </c>
      <c r="I23" s="185">
        <f>H23*E23</f>
        <v>600000</v>
      </c>
      <c r="J23" s="31"/>
    </row>
    <row r="24" spans="1:11" ht="12.95" customHeight="1">
      <c r="A24" s="213">
        <v>5</v>
      </c>
      <c r="B24" s="214" t="s">
        <v>19</v>
      </c>
      <c r="C24" s="215" t="s">
        <v>70</v>
      </c>
      <c r="D24" s="142"/>
      <c r="E24" s="175">
        <v>600000</v>
      </c>
      <c r="F24" s="147"/>
      <c r="G24" s="147"/>
      <c r="H24" s="172">
        <v>0.6</v>
      </c>
      <c r="I24" s="185">
        <f>E24*H24</f>
        <v>360000</v>
      </c>
      <c r="J24" s="31"/>
    </row>
    <row r="25" spans="1:11" ht="12.95" customHeight="1">
      <c r="A25" s="213">
        <v>5</v>
      </c>
      <c r="B25" s="214" t="s">
        <v>20</v>
      </c>
      <c r="C25" s="200" t="s">
        <v>53</v>
      </c>
      <c r="D25" s="81"/>
      <c r="E25" s="175">
        <v>50000</v>
      </c>
      <c r="F25" s="170"/>
      <c r="G25" s="170"/>
      <c r="H25" s="172">
        <v>0</v>
      </c>
      <c r="I25" s="185">
        <f>E25*H25</f>
        <v>0</v>
      </c>
      <c r="J25" s="31"/>
    </row>
    <row r="26" spans="1:11" ht="3.95" customHeight="1">
      <c r="D26" s="79"/>
      <c r="E26" s="171"/>
      <c r="F26" s="177"/>
      <c r="G26" s="177"/>
      <c r="H26" s="178"/>
      <c r="I26" s="171"/>
      <c r="J26" s="31"/>
    </row>
    <row r="27" spans="1:11" s="8" customFormat="1" ht="12.95" customHeight="1">
      <c r="A27" s="229">
        <v>6</v>
      </c>
      <c r="B27" s="229"/>
      <c r="C27" s="61" t="s">
        <v>3</v>
      </c>
      <c r="D27" s="78">
        <f>E27/E35</f>
        <v>1.7000000000000001E-2</v>
      </c>
      <c r="E27" s="176">
        <v>500000</v>
      </c>
      <c r="F27" s="147"/>
      <c r="G27" s="147"/>
      <c r="H27" s="172">
        <v>1</v>
      </c>
      <c r="I27" s="183">
        <f>E27*H27</f>
        <v>500000</v>
      </c>
      <c r="J27" s="31"/>
    </row>
    <row r="28" spans="1:11" ht="3.95" customHeight="1">
      <c r="B28" s="11"/>
      <c r="D28" s="82"/>
      <c r="E28" s="171"/>
      <c r="F28" s="177"/>
      <c r="G28" s="177"/>
      <c r="H28" s="178"/>
      <c r="I28" s="171"/>
      <c r="J28" s="31"/>
      <c r="K28" s="7"/>
    </row>
    <row r="29" spans="1:11" s="9" customFormat="1" ht="12.95" customHeight="1">
      <c r="A29" s="229">
        <v>7</v>
      </c>
      <c r="B29" s="229"/>
      <c r="C29" s="61" t="s">
        <v>63</v>
      </c>
      <c r="D29" s="78">
        <f>E29/E35</f>
        <v>0.182</v>
      </c>
      <c r="E29" s="176">
        <v>5342460</v>
      </c>
      <c r="F29" s="147"/>
      <c r="G29" s="147"/>
      <c r="H29" s="172">
        <v>0</v>
      </c>
      <c r="I29" s="183">
        <f>E29*H29</f>
        <v>0</v>
      </c>
      <c r="J29" s="31"/>
      <c r="K29" s="3"/>
    </row>
    <row r="30" spans="1:11" ht="3.95" customHeight="1">
      <c r="D30" s="82"/>
      <c r="E30" s="171"/>
      <c r="F30" s="177"/>
      <c r="G30" s="177"/>
      <c r="H30" s="178"/>
      <c r="I30" s="171"/>
      <c r="J30" s="31"/>
      <c r="K30" s="7"/>
    </row>
    <row r="31" spans="1:11" s="9" customFormat="1" ht="12.95" customHeight="1">
      <c r="A31" s="229">
        <v>8</v>
      </c>
      <c r="B31" s="229"/>
      <c r="C31" s="61" t="s">
        <v>59</v>
      </c>
      <c r="D31" s="78">
        <f>E31/E35</f>
        <v>1E-3</v>
      </c>
      <c r="E31" s="176">
        <v>36000</v>
      </c>
      <c r="F31" s="147"/>
      <c r="G31" s="147"/>
      <c r="H31" s="172">
        <v>0</v>
      </c>
      <c r="I31" s="183">
        <f>E31*H31</f>
        <v>0</v>
      </c>
      <c r="J31" s="31"/>
      <c r="K31" s="28"/>
    </row>
    <row r="32" spans="1:11" ht="3.95" customHeight="1">
      <c r="D32" s="82"/>
      <c r="E32" s="171"/>
      <c r="F32" s="177"/>
      <c r="G32" s="177"/>
      <c r="H32" s="180"/>
      <c r="I32" s="171"/>
      <c r="J32" s="218"/>
      <c r="K32" s="19"/>
    </row>
    <row r="33" spans="1:13" s="9" customFormat="1" ht="12.95" customHeight="1">
      <c r="A33" s="229">
        <v>9</v>
      </c>
      <c r="B33" s="229"/>
      <c r="C33" s="61" t="s">
        <v>10</v>
      </c>
      <c r="D33" s="78">
        <f>E33/E35</f>
        <v>5.5E-2</v>
      </c>
      <c r="E33" s="176">
        <v>1600000</v>
      </c>
      <c r="F33" s="147"/>
      <c r="G33" s="147"/>
      <c r="H33" s="172">
        <v>0.4</v>
      </c>
      <c r="I33" s="183">
        <f>E33*H33</f>
        <v>640000</v>
      </c>
      <c r="J33" s="31"/>
      <c r="K33" s="19"/>
    </row>
    <row r="34" spans="1:13" ht="6" customHeight="1">
      <c r="B34" s="11"/>
      <c r="D34" s="29"/>
      <c r="E34" s="171"/>
      <c r="F34" s="177"/>
      <c r="G34" s="177"/>
      <c r="H34" s="177"/>
      <c r="I34" s="171"/>
      <c r="J34" s="1"/>
      <c r="K34" s="19"/>
    </row>
    <row r="35" spans="1:13" s="69" customFormat="1" ht="12.95" customHeight="1">
      <c r="A35" s="71" t="s">
        <v>12</v>
      </c>
      <c r="B35" s="72"/>
      <c r="C35" s="72"/>
      <c r="D35" s="74">
        <f>SUM(D6:D33)</f>
        <v>1</v>
      </c>
      <c r="E35" s="148">
        <f>SUM(E6+E8+E10+E20+E22+E27+E29+E31+E33)</f>
        <v>29343460</v>
      </c>
      <c r="F35" s="147"/>
      <c r="G35" s="147"/>
      <c r="H35" s="147"/>
      <c r="I35" s="148">
        <f>SUM(I6:I33)</f>
        <v>22750000</v>
      </c>
      <c r="J35" s="3"/>
      <c r="K35" s="3"/>
      <c r="L35" s="75"/>
      <c r="M35" s="75"/>
    </row>
    <row r="36" spans="1:13" ht="3.95" customHeight="1">
      <c r="B36" s="133"/>
      <c r="D36" s="29"/>
      <c r="E36" s="171"/>
      <c r="F36" s="181"/>
      <c r="G36" s="181"/>
      <c r="H36" s="177"/>
      <c r="I36" s="171"/>
      <c r="J36" s="1"/>
      <c r="K36" s="1"/>
      <c r="L36" s="1"/>
      <c r="M36" s="1"/>
    </row>
    <row r="37" spans="1:13" s="8" customFormat="1" ht="12.95" customHeight="1">
      <c r="A37" s="149"/>
      <c r="B37" s="60" t="s">
        <v>65</v>
      </c>
      <c r="C37" s="61"/>
      <c r="D37" s="78"/>
      <c r="E37" s="176">
        <v>120000</v>
      </c>
      <c r="F37" s="147"/>
      <c r="G37" s="147"/>
      <c r="H37" s="172">
        <v>1</v>
      </c>
      <c r="I37" s="183">
        <f>E37*H37</f>
        <v>120000</v>
      </c>
    </row>
    <row r="38" spans="1:13" ht="6" customHeight="1">
      <c r="D38" s="29"/>
      <c r="K38" s="19"/>
    </row>
    <row r="39" spans="1:13" s="70" customFormat="1" ht="12.95" customHeight="1">
      <c r="A39" s="112" t="s">
        <v>32</v>
      </c>
      <c r="B39" s="113"/>
      <c r="C39" s="113"/>
      <c r="D39" s="113"/>
      <c r="E39" s="113"/>
      <c r="F39" s="113"/>
      <c r="G39" s="113"/>
      <c r="H39" s="114"/>
      <c r="I39" s="188">
        <f>I35+I37</f>
        <v>22870000</v>
      </c>
      <c r="J39" s="73"/>
      <c r="K39" s="3"/>
    </row>
    <row r="40" spans="1:13" s="12" customFormat="1" ht="12" customHeight="1">
      <c r="B40" s="14"/>
      <c r="H40" s="87"/>
      <c r="I40" s="87"/>
      <c r="J40" s="87"/>
      <c r="K40" s="19"/>
      <c r="L40" s="13"/>
      <c r="M40" s="13"/>
    </row>
    <row r="41" spans="1:13" ht="12.75" customHeight="1">
      <c r="A41" s="88" t="s">
        <v>72</v>
      </c>
      <c r="B41" s="88"/>
      <c r="C41" s="89"/>
      <c r="D41" s="89"/>
      <c r="E41" s="89"/>
      <c r="F41" s="89"/>
      <c r="G41" s="89"/>
      <c r="H41" s="88"/>
      <c r="I41" s="136"/>
      <c r="J41" s="91"/>
    </row>
    <row r="42" spans="1:13" ht="3.95" customHeight="1">
      <c r="A42" s="90"/>
      <c r="B42" s="90"/>
      <c r="C42" s="90"/>
      <c r="D42" s="90"/>
      <c r="E42" s="90"/>
      <c r="F42" s="90"/>
      <c r="G42" s="90"/>
      <c r="I42" s="135"/>
    </row>
    <row r="43" spans="1:13" ht="12.75" customHeight="1">
      <c r="A43" s="91" t="s">
        <v>55</v>
      </c>
      <c r="B43" s="90"/>
      <c r="C43" s="90"/>
      <c r="D43" s="90"/>
      <c r="E43" s="90"/>
      <c r="F43" s="90"/>
      <c r="G43" s="90"/>
      <c r="I43" s="135"/>
    </row>
    <row r="44" spans="1:13" ht="12.75" customHeight="1">
      <c r="A44" s="15"/>
      <c r="B44" s="15"/>
      <c r="E44" s="92" t="s">
        <v>5</v>
      </c>
      <c r="F44" s="93" t="s">
        <v>4</v>
      </c>
      <c r="G44" s="93"/>
      <c r="H44" s="230" t="s">
        <v>78</v>
      </c>
      <c r="I44" s="230"/>
      <c r="J44" s="37"/>
    </row>
    <row r="45" spans="1:13" ht="12.75" customHeight="1">
      <c r="B45" s="16" t="s">
        <v>46</v>
      </c>
      <c r="C45" s="32"/>
      <c r="D45" s="32"/>
      <c r="E45" s="76">
        <v>15</v>
      </c>
      <c r="F45" s="94" t="s">
        <v>33</v>
      </c>
      <c r="G45" s="93"/>
      <c r="H45" s="150"/>
      <c r="I45" s="151"/>
      <c r="J45" s="37"/>
    </row>
    <row r="46" spans="1:13" ht="12.75" customHeight="1">
      <c r="B46" s="17" t="s">
        <v>47</v>
      </c>
      <c r="C46" s="33"/>
      <c r="D46" s="33"/>
      <c r="E46" s="77">
        <v>2</v>
      </c>
      <c r="F46" s="95" t="s">
        <v>6</v>
      </c>
      <c r="G46" s="93"/>
      <c r="H46" s="152"/>
      <c r="I46" s="153"/>
      <c r="J46" s="37"/>
    </row>
    <row r="47" spans="1:13" ht="12.75" customHeight="1">
      <c r="B47" s="17" t="s">
        <v>48</v>
      </c>
      <c r="C47" s="33"/>
      <c r="D47" s="33"/>
      <c r="E47" s="77">
        <v>1</v>
      </c>
      <c r="F47" s="95" t="s">
        <v>6</v>
      </c>
      <c r="G47" s="93"/>
      <c r="H47" s="152"/>
      <c r="I47" s="153"/>
      <c r="J47" s="37"/>
    </row>
    <row r="48" spans="1:13" ht="12.75" customHeight="1">
      <c r="B48" s="17" t="s">
        <v>49</v>
      </c>
      <c r="C48" s="33"/>
      <c r="D48" s="33"/>
      <c r="E48" s="77">
        <v>2</v>
      </c>
      <c r="F48" s="95" t="s">
        <v>6</v>
      </c>
      <c r="G48" s="93"/>
      <c r="H48" s="152"/>
      <c r="I48" s="153"/>
      <c r="J48" s="37"/>
    </row>
    <row r="49" spans="1:13" ht="4.5" customHeight="1">
      <c r="A49" s="15"/>
      <c r="B49" s="15"/>
      <c r="C49" s="15"/>
      <c r="E49" s="96"/>
      <c r="F49" s="96"/>
      <c r="G49" s="6"/>
      <c r="H49" s="152"/>
      <c r="I49" s="153"/>
      <c r="J49" s="1"/>
      <c r="K49" s="1"/>
      <c r="L49" s="1"/>
      <c r="M49" s="1"/>
    </row>
    <row r="50" spans="1:13" ht="12.75" customHeight="1">
      <c r="B50" s="217"/>
      <c r="C50" s="154" t="s">
        <v>73</v>
      </c>
      <c r="D50" s="33"/>
      <c r="E50" s="77">
        <v>0</v>
      </c>
      <c r="F50" s="155" t="s">
        <v>79</v>
      </c>
      <c r="G50" s="6"/>
      <c r="H50" s="152"/>
      <c r="I50" s="153"/>
      <c r="J50" s="1"/>
      <c r="K50" s="1"/>
      <c r="L50" s="1"/>
      <c r="M50" s="1"/>
    </row>
    <row r="51" spans="1:13" ht="12.75" customHeight="1">
      <c r="B51" s="217"/>
      <c r="C51" s="154" t="s">
        <v>74</v>
      </c>
      <c r="D51" s="33"/>
      <c r="E51" s="77">
        <v>0</v>
      </c>
      <c r="F51" s="155" t="s">
        <v>80</v>
      </c>
      <c r="G51" s="6"/>
      <c r="H51" s="156"/>
      <c r="I51" s="157"/>
      <c r="J51" s="1"/>
      <c r="K51" s="1"/>
      <c r="L51" s="1"/>
      <c r="M51" s="1"/>
    </row>
    <row r="52" spans="1:13" ht="12.75" customHeight="1">
      <c r="B52" s="217"/>
      <c r="C52" s="154" t="s">
        <v>75</v>
      </c>
      <c r="D52" s="33"/>
      <c r="E52" s="77">
        <v>0</v>
      </c>
      <c r="F52" s="155" t="s">
        <v>80</v>
      </c>
      <c r="G52" s="6"/>
      <c r="H52" s="152"/>
      <c r="I52" s="158"/>
      <c r="J52" s="1"/>
      <c r="K52" s="1"/>
      <c r="L52" s="1"/>
      <c r="M52" s="1"/>
    </row>
    <row r="53" spans="1:13" ht="12.75" customHeight="1">
      <c r="B53" s="217"/>
      <c r="C53" s="154" t="s">
        <v>76</v>
      </c>
      <c r="D53" s="33"/>
      <c r="E53" s="77">
        <v>0</v>
      </c>
      <c r="F53" s="155" t="s">
        <v>79</v>
      </c>
      <c r="G53" s="6"/>
      <c r="H53" s="152"/>
      <c r="I53" s="158"/>
      <c r="J53" s="1"/>
      <c r="K53" s="1"/>
      <c r="L53" s="1"/>
      <c r="M53" s="1"/>
    </row>
    <row r="54" spans="1:13" ht="4.5" customHeight="1">
      <c r="A54" s="15"/>
      <c r="B54" s="15"/>
      <c r="C54" s="98"/>
      <c r="D54" s="98"/>
      <c r="E54" s="98"/>
      <c r="F54" s="98"/>
      <c r="G54" s="98"/>
      <c r="I54" s="137"/>
      <c r="J54" s="1"/>
    </row>
    <row r="55" spans="1:13" ht="12.75" customHeight="1">
      <c r="B55" s="15" t="s">
        <v>45</v>
      </c>
      <c r="C55" s="97"/>
      <c r="D55" s="98"/>
      <c r="E55" s="99">
        <f>SUM(E45:E53)</f>
        <v>20</v>
      </c>
      <c r="F55" s="98"/>
      <c r="G55" s="98"/>
      <c r="I55" s="137"/>
      <c r="J55" s="1"/>
    </row>
    <row r="56" spans="1:13" ht="8.1" customHeight="1">
      <c r="B56" s="15"/>
      <c r="C56" s="98"/>
      <c r="D56" s="98"/>
      <c r="E56" s="98"/>
      <c r="F56" s="98"/>
      <c r="G56" s="98"/>
      <c r="I56" s="137"/>
      <c r="J56" s="1"/>
    </row>
    <row r="57" spans="1:13" ht="12.95" customHeight="1">
      <c r="A57" s="91" t="s">
        <v>15</v>
      </c>
      <c r="B57" s="91"/>
      <c r="C57" s="90"/>
      <c r="D57" s="90"/>
      <c r="E57" s="90"/>
      <c r="F57" s="90"/>
      <c r="G57" s="90"/>
      <c r="H57" s="134"/>
      <c r="I57" s="1"/>
    </row>
    <row r="58" spans="1:13" ht="4.5" customHeight="1">
      <c r="A58" s="91"/>
      <c r="B58" s="91"/>
      <c r="C58" s="91"/>
      <c r="I58" s="1"/>
    </row>
    <row r="59" spans="1:13" ht="12.75" customHeight="1">
      <c r="A59" s="100" t="s">
        <v>11</v>
      </c>
      <c r="B59" s="100"/>
      <c r="E59" s="115">
        <f>I39</f>
        <v>22870000</v>
      </c>
      <c r="I59" s="1"/>
    </row>
    <row r="60" spans="1:13" ht="3.95" customHeight="1">
      <c r="A60" s="15"/>
      <c r="B60" s="15"/>
      <c r="C60" s="15"/>
      <c r="D60" s="15"/>
      <c r="E60" s="97"/>
      <c r="F60" s="194"/>
      <c r="G60" s="194"/>
      <c r="H60" s="194"/>
      <c r="I60" s="194"/>
    </row>
    <row r="61" spans="1:13" ht="13.5" customHeight="1">
      <c r="A61" s="20" t="s">
        <v>57</v>
      </c>
      <c r="B61" s="20"/>
      <c r="E61" s="132">
        <f>0.0214*E55+0.9143</f>
        <v>1.34</v>
      </c>
      <c r="F61" s="227" t="str">
        <f>IF(I39&lt;500000,"! gemäß GP.9b (3): Ist die Bemessungsgrundlage niedriger als 500.000 €, sollte der Ermittlungsweg über Abschätzung des Büro- / Personalaufwandes gewählt werden","")</f>
        <v/>
      </c>
      <c r="G61" s="227"/>
      <c r="H61" s="227"/>
      <c r="I61" s="227"/>
    </row>
    <row r="62" spans="1:13" ht="3.95" customHeight="1">
      <c r="A62" s="15"/>
      <c r="B62" s="15"/>
      <c r="E62" s="25"/>
      <c r="F62" s="227"/>
      <c r="G62" s="227"/>
      <c r="H62" s="227"/>
      <c r="I62" s="227"/>
    </row>
    <row r="63" spans="1:13" ht="15.6" customHeight="1">
      <c r="A63" s="15" t="s">
        <v>81</v>
      </c>
      <c r="B63" s="15"/>
      <c r="E63" s="139">
        <f>ROUND(IF(E59=0,"-",(1.75*(-0.0778*LN(E59)+2.022))*E61/100),6)</f>
        <v>1.6500999999999998E-2</v>
      </c>
      <c r="F63" s="140" t="s">
        <v>62</v>
      </c>
      <c r="G63" s="193" t="s">
        <v>66</v>
      </c>
      <c r="H63" s="1"/>
      <c r="I63" s="192"/>
      <c r="J63" s="141"/>
    </row>
    <row r="64" spans="1:13" ht="15.6" customHeight="1">
      <c r="A64" s="15" t="s">
        <v>67</v>
      </c>
      <c r="B64" s="15"/>
      <c r="E64" s="189">
        <v>0</v>
      </c>
      <c r="F64" s="140"/>
      <c r="G64" s="140"/>
      <c r="H64" s="192"/>
      <c r="I64" s="192"/>
      <c r="J64" s="141"/>
    </row>
    <row r="65" spans="1:13" ht="3.95" customHeight="1">
      <c r="A65" s="15"/>
      <c r="B65" s="15"/>
      <c r="E65" s="101"/>
      <c r="F65" s="101"/>
      <c r="I65" s="141"/>
      <c r="J65" s="141"/>
    </row>
    <row r="66" spans="1:13" ht="15" customHeight="1">
      <c r="A66" s="18" t="s">
        <v>68</v>
      </c>
      <c r="B66" s="16"/>
      <c r="C66" s="102"/>
      <c r="D66" s="102"/>
      <c r="E66" s="103"/>
      <c r="F66" s="138">
        <f>IF(E59=0,"-",ROUND(E59*E63*(1+E64),2))</f>
        <v>377378</v>
      </c>
      <c r="G66" s="101"/>
      <c r="H66" s="1"/>
      <c r="I66" s="1"/>
    </row>
    <row r="67" spans="1:13" ht="3.95" customHeight="1">
      <c r="A67" s="20"/>
      <c r="B67" s="15"/>
      <c r="C67" s="90"/>
      <c r="D67" s="90"/>
      <c r="E67" s="104"/>
      <c r="F67" s="6"/>
      <c r="G67" s="6"/>
      <c r="I67" s="1"/>
    </row>
    <row r="68" spans="1:13" ht="12.95" customHeight="1">
      <c r="A68" s="20"/>
      <c r="B68" s="15"/>
      <c r="C68" s="90"/>
      <c r="D68" s="190" t="s">
        <v>71</v>
      </c>
      <c r="E68" s="146" t="s">
        <v>5</v>
      </c>
      <c r="F68" s="104"/>
      <c r="G68" s="159"/>
      <c r="H68" s="92"/>
      <c r="I68" s="26"/>
    </row>
    <row r="69" spans="1:13" ht="12.75" customHeight="1">
      <c r="A69" s="90" t="s">
        <v>34</v>
      </c>
      <c r="B69" s="90"/>
      <c r="D69" s="144">
        <v>0.2</v>
      </c>
      <c r="E69" s="127">
        <v>0.2</v>
      </c>
      <c r="F69" s="106">
        <f>IF($E$59=0,"-",$F$66*E69)</f>
        <v>75476</v>
      </c>
      <c r="G69" s="160"/>
      <c r="H69" s="219"/>
      <c r="I69" s="135"/>
    </row>
    <row r="70" spans="1:13" ht="12.75" customHeight="1">
      <c r="A70" s="90" t="s">
        <v>35</v>
      </c>
      <c r="B70" s="90"/>
      <c r="D70" s="144">
        <v>0.06</v>
      </c>
      <c r="E70" s="128">
        <v>0.06</v>
      </c>
      <c r="F70" s="106">
        <f t="shared" ref="F70:F78" si="1">IF($E$59=0,"-",$F$66*E70)</f>
        <v>22643</v>
      </c>
      <c r="G70" s="161"/>
      <c r="H70" s="220"/>
      <c r="I70" s="135"/>
    </row>
    <row r="71" spans="1:13" ht="12.75" customHeight="1">
      <c r="A71" s="90" t="s">
        <v>36</v>
      </c>
      <c r="B71" s="90"/>
      <c r="D71" s="144">
        <v>0.08</v>
      </c>
      <c r="E71" s="128">
        <v>0.08</v>
      </c>
      <c r="F71" s="106">
        <f t="shared" si="1"/>
        <v>30190</v>
      </c>
      <c r="G71" s="161"/>
      <c r="H71" s="220"/>
      <c r="I71" s="135"/>
    </row>
    <row r="72" spans="1:13" ht="12.75" customHeight="1">
      <c r="A72" s="90" t="s">
        <v>37</v>
      </c>
      <c r="B72" s="90"/>
      <c r="D72" s="144">
        <v>0.03</v>
      </c>
      <c r="E72" s="128">
        <v>0.03</v>
      </c>
      <c r="F72" s="106">
        <f t="shared" si="1"/>
        <v>11321</v>
      </c>
      <c r="G72" s="161"/>
      <c r="H72" s="220"/>
      <c r="I72" s="135"/>
    </row>
    <row r="73" spans="1:13" ht="12.75" customHeight="1">
      <c r="A73" s="90" t="s">
        <v>38</v>
      </c>
      <c r="B73" s="90"/>
      <c r="D73" s="144">
        <v>0.17</v>
      </c>
      <c r="E73" s="128">
        <v>0.17</v>
      </c>
      <c r="F73" s="106">
        <f t="shared" si="1"/>
        <v>64154</v>
      </c>
      <c r="G73" s="161"/>
      <c r="H73" s="220"/>
      <c r="I73" s="135"/>
    </row>
    <row r="74" spans="1:13" ht="12.75" customHeight="1">
      <c r="A74" s="90" t="s">
        <v>39</v>
      </c>
      <c r="B74" s="90"/>
      <c r="D74" s="144">
        <v>0.08</v>
      </c>
      <c r="E74" s="128">
        <v>0.08</v>
      </c>
      <c r="F74" s="106">
        <f t="shared" si="1"/>
        <v>30190</v>
      </c>
      <c r="G74" s="160"/>
      <c r="H74" s="219"/>
      <c r="I74" s="135"/>
    </row>
    <row r="75" spans="1:13" ht="12.75" customHeight="1">
      <c r="A75" s="90" t="s">
        <v>40</v>
      </c>
      <c r="B75" s="90"/>
      <c r="D75" s="144">
        <v>0.02</v>
      </c>
      <c r="E75" s="128">
        <v>0.02</v>
      </c>
      <c r="F75" s="106">
        <f t="shared" si="1"/>
        <v>7548</v>
      </c>
      <c r="G75" s="161"/>
      <c r="H75" s="220"/>
      <c r="I75" s="135"/>
    </row>
    <row r="76" spans="1:13" ht="12.75" customHeight="1">
      <c r="A76" s="90" t="s">
        <v>41</v>
      </c>
      <c r="B76" s="90"/>
      <c r="D76" s="144">
        <v>0.03</v>
      </c>
      <c r="E76" s="128">
        <v>0.03</v>
      </c>
      <c r="F76" s="106">
        <f t="shared" si="1"/>
        <v>11321</v>
      </c>
      <c r="G76" s="161"/>
      <c r="H76" s="220"/>
      <c r="I76" s="135"/>
    </row>
    <row r="77" spans="1:13" ht="12.75" customHeight="1">
      <c r="A77" s="90" t="s">
        <v>42</v>
      </c>
      <c r="B77" s="90"/>
      <c r="D77" s="144">
        <v>0.3</v>
      </c>
      <c r="E77" s="128">
        <v>0.3</v>
      </c>
      <c r="F77" s="106">
        <f t="shared" si="1"/>
        <v>113213</v>
      </c>
      <c r="G77" s="161"/>
      <c r="H77" s="220"/>
      <c r="I77" s="135"/>
    </row>
    <row r="78" spans="1:13" ht="12.75" customHeight="1">
      <c r="A78" s="102" t="s">
        <v>43</v>
      </c>
      <c r="B78" s="102"/>
      <c r="C78" s="32"/>
      <c r="D78" s="145">
        <v>0.03</v>
      </c>
      <c r="E78" s="129">
        <v>0.03</v>
      </c>
      <c r="F78" s="106">
        <f t="shared" si="1"/>
        <v>11321</v>
      </c>
      <c r="G78" s="162"/>
      <c r="H78" s="221"/>
      <c r="I78" s="135"/>
    </row>
    <row r="79" spans="1:13" s="12" customFormat="1" ht="18.600000000000001" customHeight="1">
      <c r="A79" s="201" t="s">
        <v>44</v>
      </c>
      <c r="B79" s="202"/>
      <c r="D79" s="224">
        <f>SUM(D69:D78)</f>
        <v>1</v>
      </c>
      <c r="E79" s="203">
        <f>SUM(E69:E78)</f>
        <v>1</v>
      </c>
      <c r="F79" s="204">
        <f>SUM(F69:F78)</f>
        <v>377377</v>
      </c>
      <c r="G79" s="205"/>
      <c r="H79" s="206"/>
      <c r="I79" s="216"/>
      <c r="J79" s="207"/>
      <c r="K79" s="13"/>
      <c r="L79" s="13"/>
      <c r="M79" s="13"/>
    </row>
    <row r="80" spans="1:13" s="12" customFormat="1" ht="12.75" customHeight="1">
      <c r="J80" s="207"/>
      <c r="K80" s="13"/>
      <c r="L80" s="13"/>
      <c r="M80" s="13"/>
    </row>
    <row r="81" spans="1:13" s="12" customFormat="1" ht="12.75" customHeight="1">
      <c r="A81" s="90" t="s">
        <v>82</v>
      </c>
      <c r="B81" s="105"/>
      <c r="C81" s="1"/>
      <c r="D81" s="160">
        <v>0.01</v>
      </c>
      <c r="E81" s="127">
        <v>0</v>
      </c>
      <c r="F81" s="135">
        <f>$F$66*E81</f>
        <v>0</v>
      </c>
      <c r="G81" s="165"/>
      <c r="H81" s="135"/>
      <c r="I81" s="168"/>
      <c r="J81" s="207"/>
      <c r="K81" s="13"/>
      <c r="L81" s="13"/>
      <c r="M81" s="13"/>
    </row>
    <row r="82" spans="1:13" s="12" customFormat="1" ht="12.75" customHeight="1">
      <c r="A82" s="223" t="s">
        <v>83</v>
      </c>
      <c r="B82" s="105"/>
      <c r="C82" s="1"/>
      <c r="D82" s="160">
        <v>0.01</v>
      </c>
      <c r="E82" s="169">
        <v>0</v>
      </c>
      <c r="F82" s="135">
        <f>$F$66*E82</f>
        <v>0</v>
      </c>
      <c r="G82" s="222"/>
      <c r="H82" s="163"/>
      <c r="I82" s="208"/>
      <c r="J82" s="207"/>
      <c r="K82" s="13"/>
      <c r="L82" s="13"/>
      <c r="M82" s="13"/>
    </row>
    <row r="83" spans="1:13" ht="12" customHeight="1">
      <c r="A83" s="226" t="s">
        <v>84</v>
      </c>
      <c r="B83" s="226"/>
      <c r="C83" s="226"/>
      <c r="D83" s="225">
        <f>SUM(D79:D82)</f>
        <v>1.02</v>
      </c>
      <c r="E83" s="209">
        <f>SUM(E79:E82)</f>
        <v>1</v>
      </c>
      <c r="F83" s="210">
        <f>SUM(F81:F82)</f>
        <v>0</v>
      </c>
      <c r="G83" s="6"/>
      <c r="I83" s="211">
        <f>F79+F83</f>
        <v>377377</v>
      </c>
      <c r="J83" s="1"/>
      <c r="K83" s="1"/>
      <c r="L83" s="1"/>
      <c r="M83" s="1"/>
    </row>
    <row r="84" spans="1:13" ht="12.75" customHeight="1">
      <c r="A84" s="164"/>
      <c r="B84" s="15"/>
      <c r="D84" s="165"/>
      <c r="E84" s="165"/>
      <c r="F84" s="166"/>
      <c r="G84" s="6"/>
      <c r="I84" s="167"/>
      <c r="J84" s="1"/>
      <c r="K84" s="1"/>
      <c r="L84" s="1"/>
      <c r="M84" s="1"/>
    </row>
    <row r="85" spans="1:13" ht="12.75" customHeight="1">
      <c r="A85" s="30" t="s">
        <v>64</v>
      </c>
      <c r="E85" s="130">
        <v>0</v>
      </c>
      <c r="F85" s="131">
        <v>0</v>
      </c>
      <c r="I85" s="191">
        <f>E85*F85</f>
        <v>0</v>
      </c>
    </row>
    <row r="86" spans="1:13" ht="3.95" customHeight="1">
      <c r="I86"/>
    </row>
    <row r="87" spans="1:13" s="20" customFormat="1" ht="12.75">
      <c r="A87" s="63" t="s">
        <v>52</v>
      </c>
      <c r="B87" s="64"/>
      <c r="C87" s="65"/>
      <c r="D87" s="67"/>
      <c r="E87" s="66"/>
      <c r="F87" s="66"/>
      <c r="G87" s="66"/>
      <c r="H87" s="66"/>
      <c r="I87" s="83">
        <f>I83+I85</f>
        <v>377377</v>
      </c>
      <c r="K87" s="52"/>
      <c r="L87" s="53"/>
      <c r="M87" s="54"/>
    </row>
    <row r="88" spans="1:13" s="20" customFormat="1" ht="4.5" customHeight="1">
      <c r="B88" s="21"/>
      <c r="C88" s="22"/>
      <c r="D88" s="40"/>
      <c r="E88" s="41"/>
      <c r="F88" s="41"/>
      <c r="G88" s="41"/>
      <c r="I88" s="84"/>
      <c r="L88" s="21"/>
      <c r="M88" s="22"/>
    </row>
    <row r="89" spans="1:13" s="20" customFormat="1" ht="12.75">
      <c r="A89" s="42" t="s">
        <v>13</v>
      </c>
      <c r="B89" s="21"/>
      <c r="C89" s="22"/>
      <c r="D89" s="40"/>
      <c r="E89" s="124">
        <v>0.04</v>
      </c>
      <c r="F89" s="41"/>
      <c r="G89" s="41"/>
      <c r="I89" s="84">
        <f>IF(E59=0,"-",ROUND(I87*E89,2))</f>
        <v>15095</v>
      </c>
      <c r="K89" s="42"/>
      <c r="L89" s="21"/>
      <c r="M89" s="22"/>
    </row>
    <row r="90" spans="1:13" s="20" customFormat="1" ht="3" customHeight="1">
      <c r="A90" s="43"/>
      <c r="B90" s="44"/>
      <c r="C90" s="45"/>
      <c r="D90" s="49"/>
      <c r="E90" s="125"/>
      <c r="F90" s="55"/>
      <c r="G90" s="55"/>
      <c r="H90" s="43"/>
      <c r="I90" s="86"/>
      <c r="L90" s="21"/>
      <c r="M90" s="22"/>
    </row>
    <row r="91" spans="1:13" s="20" customFormat="1" ht="3" customHeight="1">
      <c r="B91" s="21"/>
      <c r="C91" s="22"/>
      <c r="D91" s="50"/>
      <c r="E91" s="126"/>
      <c r="F91" s="56"/>
      <c r="G91" s="56"/>
      <c r="H91" s="51"/>
      <c r="I91" s="84"/>
      <c r="L91" s="21"/>
      <c r="M91" s="22"/>
    </row>
    <row r="92" spans="1:13" s="20" customFormat="1" ht="12.75">
      <c r="A92" s="46" t="s">
        <v>58</v>
      </c>
      <c r="B92" s="47"/>
      <c r="C92" s="48"/>
      <c r="D92" s="23"/>
      <c r="E92" s="123"/>
      <c r="F92" s="41"/>
      <c r="G92" s="41"/>
      <c r="I92" s="85">
        <f>I87+I89</f>
        <v>392472</v>
      </c>
      <c r="K92" s="46"/>
      <c r="L92" s="47"/>
      <c r="M92" s="48"/>
    </row>
    <row r="93" spans="1:13" s="20" customFormat="1" ht="12.75">
      <c r="A93" s="20" t="s">
        <v>14</v>
      </c>
      <c r="B93" s="21"/>
      <c r="C93" s="22"/>
      <c r="D93" s="23"/>
      <c r="E93" s="24">
        <v>0.2</v>
      </c>
      <c r="F93" s="24"/>
      <c r="G93" s="24"/>
      <c r="I93" s="84">
        <f>IF(E59=0,"-",ROUND(I92*E93,2))</f>
        <v>78494</v>
      </c>
      <c r="L93" s="21"/>
      <c r="M93" s="24"/>
    </row>
    <row r="94" spans="1:13" s="20" customFormat="1" ht="3" customHeight="1">
      <c r="B94" s="21"/>
      <c r="C94" s="22"/>
      <c r="D94" s="23"/>
      <c r="E94" s="41"/>
      <c r="F94" s="41"/>
      <c r="G94" s="41"/>
      <c r="I94" s="84"/>
      <c r="L94" s="21"/>
      <c r="M94" s="22"/>
    </row>
    <row r="95" spans="1:13" s="20" customFormat="1" ht="12.75">
      <c r="A95" s="107" t="s">
        <v>56</v>
      </c>
      <c r="B95" s="116"/>
      <c r="C95" s="108"/>
      <c r="D95" s="110"/>
      <c r="E95" s="111"/>
      <c r="F95" s="111"/>
      <c r="G95" s="111"/>
      <c r="H95" s="109"/>
      <c r="I95" s="117">
        <f>SUM(I91:I93)</f>
        <v>470966</v>
      </c>
      <c r="K95" s="46"/>
      <c r="L95" s="47"/>
      <c r="M95" s="48"/>
    </row>
    <row r="96" spans="1:13" ht="5.0999999999999996" customHeight="1"/>
    <row r="97" spans="1:13" s="118" customFormat="1" ht="12.75">
      <c r="A97" s="118" t="s">
        <v>60</v>
      </c>
      <c r="B97" s="119"/>
      <c r="E97" s="143">
        <f>I92/E35</f>
        <v>1.3375E-2</v>
      </c>
      <c r="H97" s="120"/>
      <c r="I97" s="121"/>
      <c r="J97" s="121"/>
      <c r="K97" s="122"/>
      <c r="L97" s="122"/>
      <c r="M97" s="122"/>
    </row>
  </sheetData>
  <sheetProtection algorithmName="SHA-512" hashValue="XUuScr8+VpcMBq3mIyRsAJ9Fv5vcnBDhSp7fTqE3la7fCRKiO+MUy6AakotdRpSM4UfSV+6prg2tw7xpg6IJtw==" saltValue="9g6URuwrdkTKu5P8JMJpXg==" spinCount="100000" sheet="1" objects="1" scenarios="1"/>
  <mergeCells count="13">
    <mergeCell ref="A83:C83"/>
    <mergeCell ref="F61:I62"/>
    <mergeCell ref="H2:I2"/>
    <mergeCell ref="A20:B20"/>
    <mergeCell ref="A29:B29"/>
    <mergeCell ref="A27:B27"/>
    <mergeCell ref="A6:B6"/>
    <mergeCell ref="A8:B8"/>
    <mergeCell ref="A10:B10"/>
    <mergeCell ref="A33:B33"/>
    <mergeCell ref="A22:B22"/>
    <mergeCell ref="A31:B31"/>
    <mergeCell ref="H44:I44"/>
  </mergeCells>
  <pageMargins left="0.70866141732283472" right="0.70866141732283472" top="0.74803149606299213" bottom="0.74803149606299213" header="0.31496062992125984" footer="0.31496062992125984"/>
  <pageSetup paperSize="9" scale="72" fitToHeight="2" pageOrder="overThenDown" orientation="portrait" r:id="rId1"/>
  <headerFooter>
    <oddHeader>&amp;L&amp;"Arial,Fett"&amp;K01+033Angebot nur GP Management 2b
&amp;"Arial,Standard"nach VM.GP.2023&amp;R&amp;"Arial,Standard"&amp;K01+034Version 2
Stand: 06.12.2023</oddHeader>
    <oddFooter>&amp;L&amp;"Arial,Fett"&amp;K01+037LM.VM.2023&amp;"Arial,Standard"  | GP Management 2.b |  Angebotsformular&amp;R&amp;"Arial,Standard"&amp;K01+037&amp;P/&amp;N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Scroll Bar 5">
              <controlPr defaultSize="0" autoPict="0">
                <anchor moveWithCells="1">
                  <from>
                    <xdr:col>7</xdr:col>
                    <xdr:colOff>19050</xdr:colOff>
                    <xdr:row>44</xdr:row>
                    <xdr:rowOff>28575</xdr:rowOff>
                  </from>
                  <to>
                    <xdr:col>8</xdr:col>
                    <xdr:colOff>1019175</xdr:colOff>
                    <xdr:row>44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Scroll Bar 6">
              <controlPr defaultSize="0" autoPict="0">
                <anchor moveWithCells="1">
                  <from>
                    <xdr:col>7</xdr:col>
                    <xdr:colOff>19050</xdr:colOff>
                    <xdr:row>45</xdr:row>
                    <xdr:rowOff>28575</xdr:rowOff>
                  </from>
                  <to>
                    <xdr:col>8</xdr:col>
                    <xdr:colOff>1028700</xdr:colOff>
                    <xdr:row>45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Scroll Bar 7">
              <controlPr defaultSize="0" autoPict="0">
                <anchor moveWithCells="1">
                  <from>
                    <xdr:col>7</xdr:col>
                    <xdr:colOff>28575</xdr:colOff>
                    <xdr:row>46</xdr:row>
                    <xdr:rowOff>28575</xdr:rowOff>
                  </from>
                  <to>
                    <xdr:col>8</xdr:col>
                    <xdr:colOff>1028700</xdr:colOff>
                    <xdr:row>46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Scroll Bar 8">
              <controlPr defaultSize="0" autoPict="0">
                <anchor moveWithCells="1">
                  <from>
                    <xdr:col>7</xdr:col>
                    <xdr:colOff>19050</xdr:colOff>
                    <xdr:row>47</xdr:row>
                    <xdr:rowOff>28575</xdr:rowOff>
                  </from>
                  <to>
                    <xdr:col>8</xdr:col>
                    <xdr:colOff>1028700</xdr:colOff>
                    <xdr:row>47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Scroll Bar 9">
              <controlPr defaultSize="0" autoPict="0">
                <anchor moveWithCells="1">
                  <from>
                    <xdr:col>7</xdr:col>
                    <xdr:colOff>19050</xdr:colOff>
                    <xdr:row>49</xdr:row>
                    <xdr:rowOff>19050</xdr:rowOff>
                  </from>
                  <to>
                    <xdr:col>8</xdr:col>
                    <xdr:colOff>1028700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Scroll Bar 10">
              <controlPr defaultSize="0" autoPict="0">
                <anchor moveWithCells="1">
                  <from>
                    <xdr:col>7</xdr:col>
                    <xdr:colOff>28575</xdr:colOff>
                    <xdr:row>50</xdr:row>
                    <xdr:rowOff>19050</xdr:rowOff>
                  </from>
                  <to>
                    <xdr:col>8</xdr:col>
                    <xdr:colOff>1028700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Scroll Bar 11">
              <controlPr defaultSize="0" autoPict="0">
                <anchor moveWithCells="1">
                  <from>
                    <xdr:col>7</xdr:col>
                    <xdr:colOff>19050</xdr:colOff>
                    <xdr:row>51</xdr:row>
                    <xdr:rowOff>19050</xdr:rowOff>
                  </from>
                  <to>
                    <xdr:col>8</xdr:col>
                    <xdr:colOff>1028700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Scroll Bar 12">
              <controlPr defaultSize="0" autoPict="0">
                <anchor moveWithCells="1">
                  <from>
                    <xdr:col>7</xdr:col>
                    <xdr:colOff>19050</xdr:colOff>
                    <xdr:row>52</xdr:row>
                    <xdr:rowOff>19050</xdr:rowOff>
                  </from>
                  <to>
                    <xdr:col>8</xdr:col>
                    <xdr:colOff>1028700</xdr:colOff>
                    <xdr:row>52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GP2b Mgt.</vt:lpstr>
      <vt:lpstr>'GP2b Mgt.'!Druckbereich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Kienbeck Kerstin</dc:creator>
  <cp:lastModifiedBy>Brauneis Helmut</cp:lastModifiedBy>
  <cp:lastPrinted>2023-11-16T09:54:00Z</cp:lastPrinted>
  <dcterms:created xsi:type="dcterms:W3CDTF">2009-05-04T08:45:42Z</dcterms:created>
  <dcterms:modified xsi:type="dcterms:W3CDTF">2023-12-14T14:47:56Z</dcterms:modified>
</cp:coreProperties>
</file>