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2.xml" ContentType="application/vnd.openxmlformats-officedocument.drawing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https://hlw.pmtools.eu/storage/DOK-ROOT/WEB-DOK/G233/"/>
    </mc:Choice>
  </mc:AlternateContent>
  <xr:revisionPtr revIDLastSave="0" documentId="13_ncr:1_{D8786440-0B29-4251-B657-8D29A2382EB7}" xr6:coauthVersionLast="47" xr6:coauthVersionMax="47" xr10:uidLastSave="{00000000-0000-0000-0000-000000000000}"/>
  <bookViews>
    <workbookView xWindow="-30165" yWindow="2700" windowWidth="21600" windowHeight="11385" tabRatio="914" activeTab="1" xr2:uid="{00000000-000D-0000-FFFF-FFFF00000000}"/>
  </bookViews>
  <sheets>
    <sheet name="BMGL_PL2.a" sheetId="69" r:id="rId1"/>
    <sheet name="BMGL_PL2.b" sheetId="67" r:id="rId2"/>
  </sheets>
  <definedNames>
    <definedName name="_xlnm.Print_Area" localSheetId="0">BMGL_PL2.a!$A$1:$I$88</definedName>
    <definedName name="_xlnm.Print_Area" localSheetId="1">BMGL_PL2.b!$A$1:$I$88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4" i="69" l="1"/>
  <c r="D72" i="69"/>
  <c r="D74" i="67"/>
  <c r="D72" i="67"/>
  <c r="E74" i="69"/>
  <c r="I76" i="69"/>
  <c r="E72" i="69"/>
  <c r="E53" i="69"/>
  <c r="E59" i="69" s="1"/>
  <c r="I34" i="69"/>
  <c r="I30" i="69"/>
  <c r="I28" i="69"/>
  <c r="I26" i="69"/>
  <c r="I25" i="69"/>
  <c r="I24" i="69"/>
  <c r="I23" i="69"/>
  <c r="E22" i="69"/>
  <c r="I20" i="69"/>
  <c r="I18" i="69"/>
  <c r="I17" i="69"/>
  <c r="I16" i="69"/>
  <c r="E15" i="69"/>
  <c r="I13" i="69"/>
  <c r="I11" i="69"/>
  <c r="I9" i="69"/>
  <c r="I7" i="69"/>
  <c r="E32" i="69" l="1"/>
  <c r="D28" i="69" s="1"/>
  <c r="I32" i="69"/>
  <c r="I36" i="69" s="1"/>
  <c r="E57" i="69" s="1"/>
  <c r="E53" i="67"/>
  <c r="E59" i="67" s="1"/>
  <c r="I11" i="67"/>
  <c r="I7" i="67"/>
  <c r="I9" i="67"/>
  <c r="I13" i="67"/>
  <c r="E15" i="67"/>
  <c r="I16" i="67"/>
  <c r="I17" i="67"/>
  <c r="I18" i="67"/>
  <c r="I20" i="67"/>
  <c r="E22" i="67"/>
  <c r="I23" i="67"/>
  <c r="I24" i="67"/>
  <c r="I25" i="67"/>
  <c r="I26" i="67"/>
  <c r="I28" i="67"/>
  <c r="I30" i="67"/>
  <c r="I34" i="67"/>
  <c r="E72" i="67"/>
  <c r="E74" i="67" s="1"/>
  <c r="I76" i="67"/>
  <c r="D13" i="69" l="1"/>
  <c r="D20" i="69"/>
  <c r="D9" i="69"/>
  <c r="D11" i="69"/>
  <c r="D22" i="69"/>
  <c r="D15" i="69"/>
  <c r="D7" i="69"/>
  <c r="D30" i="69"/>
  <c r="F59" i="69"/>
  <c r="E61" i="69"/>
  <c r="F64" i="69" s="1"/>
  <c r="I32" i="67"/>
  <c r="I36" i="67" s="1"/>
  <c r="F59" i="67" s="1"/>
  <c r="E32" i="67"/>
  <c r="D32" i="69" l="1"/>
  <c r="F71" i="69"/>
  <c r="F69" i="69"/>
  <c r="F67" i="69"/>
  <c r="F73" i="69"/>
  <c r="F74" i="69" s="1"/>
  <c r="F70" i="69"/>
  <c r="F68" i="69"/>
  <c r="E57" i="67"/>
  <c r="E61" i="67" s="1"/>
  <c r="F64" i="67" s="1"/>
  <c r="F73" i="67" s="1"/>
  <c r="F74" i="67" s="1"/>
  <c r="D30" i="67"/>
  <c r="D11" i="67"/>
  <c r="D20" i="67"/>
  <c r="D7" i="67"/>
  <c r="D22" i="67"/>
  <c r="D28" i="67"/>
  <c r="D9" i="67"/>
  <c r="D13" i="67"/>
  <c r="D15" i="67"/>
  <c r="F72" i="69" l="1"/>
  <c r="I74" i="69" s="1"/>
  <c r="I78" i="69" s="1"/>
  <c r="F68" i="67"/>
  <c r="D32" i="67"/>
  <c r="F71" i="67"/>
  <c r="F67" i="67"/>
  <c r="F70" i="67"/>
  <c r="F69" i="67"/>
  <c r="I80" i="69" l="1"/>
  <c r="I83" i="69" s="1"/>
  <c r="F72" i="67"/>
  <c r="I74" i="67" s="1"/>
  <c r="I78" i="67" l="1"/>
  <c r="I80" i="67" s="1"/>
  <c r="I83" i="67" s="1"/>
  <c r="I84" i="67" s="1"/>
  <c r="I86" i="67" s="1"/>
  <c r="E88" i="69"/>
  <c r="I84" i="69"/>
  <c r="I86" i="69" s="1"/>
  <c r="E88" i="67" l="1"/>
</calcChain>
</file>

<file path=xl/sharedStrings.xml><?xml version="1.0" encoding="utf-8"?>
<sst xmlns="http://schemas.openxmlformats.org/spreadsheetml/2006/main" count="158" uniqueCount="77">
  <si>
    <t>AUFSCHLIESSUNG</t>
  </si>
  <si>
    <t>BAUWERK – ROHBAU</t>
  </si>
  <si>
    <t>BAUWERK – AUSBAU</t>
  </si>
  <si>
    <t>AUSSENANLAGEN</t>
  </si>
  <si>
    <t>mögl Punkte</t>
  </si>
  <si>
    <t>gewählt</t>
  </si>
  <si>
    <t>1 bis 5</t>
  </si>
  <si>
    <t>BAUWERK – TECHNIK</t>
  </si>
  <si>
    <t>EINRICHTUNG</t>
  </si>
  <si>
    <t>RESERVEN</t>
  </si>
  <si>
    <t>Bemessungsgrundlage:</t>
  </si>
  <si>
    <t>PLANUNGSLEISTUNGEN</t>
  </si>
  <si>
    <t>ERRICHTUNGSKOSTEN</t>
  </si>
  <si>
    <t>zzgl. Nebenkosten</t>
  </si>
  <si>
    <t>zzgl. MWSt.</t>
  </si>
  <si>
    <t>Vergütungsermittlung</t>
  </si>
  <si>
    <t>BMGL %</t>
  </si>
  <si>
    <t>.01</t>
  </si>
  <si>
    <t>.02</t>
  </si>
  <si>
    <t>.03</t>
  </si>
  <si>
    <t>.04</t>
  </si>
  <si>
    <t>BEMESSUNGSGRUNDLAGE</t>
  </si>
  <si>
    <r>
      <t>Summe der Bewertungspunkte [b</t>
    </r>
    <r>
      <rPr>
        <vertAlign val="subscript"/>
        <sz val="10"/>
        <rFont val="Arial"/>
        <family val="2"/>
      </rPr>
      <t>w</t>
    </r>
    <r>
      <rPr>
        <sz val="10"/>
        <rFont val="Arial"/>
        <family val="2"/>
      </rPr>
      <t>]</t>
    </r>
  </si>
  <si>
    <t>(A) Vielfalt der Besonderheiten in den Projektinhalten</t>
  </si>
  <si>
    <t>(B) Komplexität der Projektorganisation</t>
  </si>
  <si>
    <t>(C) Risiko bei der Projektrealisierung</t>
  </si>
  <si>
    <t>Errichtungskosten in €</t>
  </si>
  <si>
    <t>BMGL in €</t>
  </si>
  <si>
    <t>Nutzungsspezifische Ausstattung</t>
  </si>
  <si>
    <t>ERK %</t>
  </si>
  <si>
    <t>Anforderungsmerkmale/Bewertungspunkte</t>
  </si>
  <si>
    <t>1 bis 10</t>
  </si>
  <si>
    <t>(E) Anforderungen an die Kostenvorgaben</t>
  </si>
  <si>
    <r>
      <t>Faktor aus Bewertungspunkten [f</t>
    </r>
    <r>
      <rPr>
        <vertAlign val="subscript"/>
        <sz val="10"/>
        <rFont val="Arial"/>
        <family val="2"/>
      </rPr>
      <t>bw</t>
    </r>
    <r>
      <rPr>
        <sz val="10"/>
        <rFont val="Arial"/>
        <family val="2"/>
      </rPr>
      <t xml:space="preserve"> = 0,0188 x b</t>
    </r>
    <r>
      <rPr>
        <vertAlign val="subscript"/>
        <sz val="10"/>
        <rFont val="Arial"/>
        <family val="2"/>
      </rPr>
      <t>w</t>
    </r>
    <r>
      <rPr>
        <sz val="10"/>
        <rFont val="Arial"/>
        <family val="2"/>
      </rPr>
      <t xml:space="preserve"> + 1,0219]</t>
    </r>
  </si>
  <si>
    <r>
      <t>%-Satz für PL 2.a [h</t>
    </r>
    <r>
      <rPr>
        <vertAlign val="subscript"/>
        <sz val="10"/>
        <rFont val="Arial"/>
        <family val="2"/>
      </rPr>
      <t xml:space="preserve">PL </t>
    </r>
    <r>
      <rPr>
        <sz val="10"/>
        <rFont val="Arial"/>
        <family val="2"/>
      </rPr>
      <t>= (-0,1245 x LN(BMGL) + 3,235) x f</t>
    </r>
    <r>
      <rPr>
        <vertAlign val="subscript"/>
        <sz val="10"/>
        <rFont val="Arial"/>
        <family val="2"/>
      </rPr>
      <t>bw</t>
    </r>
    <r>
      <rPr>
        <sz val="10"/>
        <rFont val="Arial"/>
        <family val="2"/>
      </rPr>
      <t>]</t>
    </r>
  </si>
  <si>
    <t>Summe Projektleitung 2.a ohne Nebenkosten</t>
  </si>
  <si>
    <t>PPH 1  Projektvorbereitung</t>
  </si>
  <si>
    <t>PPH 2  Planung</t>
  </si>
  <si>
    <t>PPH 3  Ausführungsvorbereitung</t>
  </si>
  <si>
    <t>PPH 4  Ausführung</t>
  </si>
  <si>
    <t>PPH 5  Projektabschluss</t>
  </si>
  <si>
    <r>
      <t>Prozentsatz der beauftragten Projektphasen (f</t>
    </r>
    <r>
      <rPr>
        <vertAlign val="subscript"/>
        <sz val="10"/>
        <rFont val="Arial"/>
        <family val="2"/>
      </rPr>
      <t>PPH</t>
    </r>
    <r>
      <rPr>
        <sz val="10"/>
        <rFont val="Arial"/>
        <family val="2"/>
      </rPr>
      <t>)</t>
    </r>
  </si>
  <si>
    <t xml:space="preserve">Summe Projektleitung 2.a netto </t>
  </si>
  <si>
    <t xml:space="preserve">Summe Projektleitung 2.a brutto </t>
  </si>
  <si>
    <t>Summe Projektleitung 2.b ohne Nebenkosten</t>
  </si>
  <si>
    <t xml:space="preserve">Summe Projektleitung 2.b netto </t>
  </si>
  <si>
    <t xml:space="preserve">Summe Projektleitung 2.b brutto </t>
  </si>
  <si>
    <r>
      <t>%-Satz für PL 2.b [h</t>
    </r>
    <r>
      <rPr>
        <vertAlign val="subscript"/>
        <sz val="10"/>
        <rFont val="Arial"/>
        <family val="2"/>
      </rPr>
      <t xml:space="preserve">PLb </t>
    </r>
    <r>
      <rPr>
        <sz val="10"/>
        <rFont val="Arial"/>
        <family val="2"/>
      </rPr>
      <t>= (-0,1743 x LN(BMGL) + 4,529) x f</t>
    </r>
    <r>
      <rPr>
        <vertAlign val="subscript"/>
        <sz val="10"/>
        <rFont val="Arial"/>
        <family val="2"/>
      </rPr>
      <t>bw</t>
    </r>
    <r>
      <rPr>
        <sz val="10"/>
        <rFont val="Arial"/>
        <family val="2"/>
      </rPr>
      <t>]</t>
    </r>
  </si>
  <si>
    <t>Projektleitung</t>
  </si>
  <si>
    <t>Projektsteuerung</t>
  </si>
  <si>
    <t>Begleitende Kontrolle</t>
  </si>
  <si>
    <t>Planungsleistungen</t>
  </si>
  <si>
    <t>(D) Anforderungen an die Terminvorgaben</t>
  </si>
  <si>
    <t>Ermittlung Bemessungsgrundlage (BMGL)</t>
  </si>
  <si>
    <t>Prozentanteil an Errichtungskosten (netto, inkl. NK)</t>
  </si>
  <si>
    <t>Stundenpool (optionale Leistungen)</t>
  </si>
  <si>
    <t>Umbauzuschlag nach PL.11</t>
  </si>
  <si>
    <r>
      <t>Vergütung VPL</t>
    </r>
    <r>
      <rPr>
        <vertAlign val="subscript"/>
        <sz val="10"/>
        <rFont val="Arial"/>
        <family val="2"/>
      </rPr>
      <t>a</t>
    </r>
    <r>
      <rPr>
        <sz val="10"/>
        <rFont val="Arial"/>
        <family val="2"/>
      </rPr>
      <t xml:space="preserve"> = BMGL x h</t>
    </r>
    <r>
      <rPr>
        <vertAlign val="subscript"/>
        <sz val="10"/>
        <rFont val="Arial"/>
        <family val="2"/>
      </rPr>
      <t>PL</t>
    </r>
    <r>
      <rPr>
        <sz val="10"/>
        <rFont val="Arial"/>
        <family val="2"/>
      </rPr>
      <t xml:space="preserve"> x Umbauzuschlag x 100% f</t>
    </r>
    <r>
      <rPr>
        <vertAlign val="subscript"/>
        <sz val="10"/>
        <rFont val="Arial"/>
        <family val="2"/>
      </rPr>
      <t>PPH</t>
    </r>
  </si>
  <si>
    <r>
      <t>Vergütung VPL</t>
    </r>
    <r>
      <rPr>
        <vertAlign val="subscript"/>
        <sz val="10"/>
        <rFont val="Arial"/>
        <family val="2"/>
      </rPr>
      <t>b</t>
    </r>
    <r>
      <rPr>
        <sz val="10"/>
        <rFont val="Arial"/>
        <family val="2"/>
      </rPr>
      <t xml:space="preserve"> = BMGL x h</t>
    </r>
    <r>
      <rPr>
        <vertAlign val="subscript"/>
        <sz val="10"/>
        <rFont val="Arial"/>
        <family val="2"/>
      </rPr>
      <t>PL</t>
    </r>
    <r>
      <rPr>
        <sz val="10"/>
        <rFont val="Arial"/>
        <family val="2"/>
      </rPr>
      <t xml:space="preserve"> x Umbauzuschlag x 100% f</t>
    </r>
    <r>
      <rPr>
        <vertAlign val="subscript"/>
        <sz val="10"/>
        <rFont val="Arial"/>
        <family val="2"/>
      </rPr>
      <t>PPH</t>
    </r>
  </si>
  <si>
    <t>Einbaumöbel</t>
  </si>
  <si>
    <t>Serienmöbel</t>
  </si>
  <si>
    <t>LM.VM</t>
  </si>
  <si>
    <t>mehr als 20 Nutzer, Planungsbeteiligte</t>
  </si>
  <si>
    <t>starke terminliche Verdichtung</t>
  </si>
  <si>
    <t>über 100 Mio €</t>
  </si>
  <si>
    <t>mehr als 50 Ausführungsbeteiligte</t>
  </si>
  <si>
    <t>NEBENKOSTEN</t>
  </si>
  <si>
    <t>Projektleitung 2.a nach VM.PL.2023</t>
  </si>
  <si>
    <t>Projektleitung 2.b nach VM.PL.2023</t>
  </si>
  <si>
    <r>
      <rPr>
        <b/>
        <sz val="8"/>
        <color indexed="8"/>
        <rFont val="Arial"/>
        <family val="2"/>
      </rPr>
      <t>Projektleitung 2.a</t>
    </r>
    <r>
      <rPr>
        <sz val="8"/>
        <color indexed="8"/>
        <rFont val="Arial"/>
        <family val="2"/>
      </rPr>
      <t xml:space="preserve">
nach VM.PL.2023</t>
    </r>
  </si>
  <si>
    <r>
      <rPr>
        <b/>
        <sz val="8"/>
        <color rgb="FF000000"/>
        <rFont val="Arial"/>
        <family val="2"/>
      </rPr>
      <t>Projektleitung 2.b</t>
    </r>
    <r>
      <rPr>
        <sz val="8"/>
        <color indexed="8"/>
        <rFont val="Arial"/>
        <family val="2"/>
      </rPr>
      <t xml:space="preserve">
nach VM.PL.2023</t>
    </r>
  </si>
  <si>
    <t>mitzuverarbeitende Bausubstanz (Umbau)</t>
  </si>
  <si>
    <t>gering          durchschnitt.          hoch</t>
  </si>
  <si>
    <t>Zusatz design to cost</t>
  </si>
  <si>
    <t>0 bis 5</t>
  </si>
  <si>
    <t>0 bis 3</t>
  </si>
  <si>
    <r>
      <t>Prozentsatz beauftragte PPH (f</t>
    </r>
    <r>
      <rPr>
        <vertAlign val="subscript"/>
        <sz val="10"/>
        <rFont val="Arial"/>
        <family val="2"/>
      </rPr>
      <t>PPH</t>
    </r>
    <r>
      <rPr>
        <sz val="10"/>
        <rFont val="Arial"/>
        <family val="2"/>
      </rPr>
      <t>)+Zusatz%punkte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</si>
</sst>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2" formatCode="_-&quot;€&quot;\ * #,##0_-;\-&quot;€&quot;\ * #,##0_-;_-&quot;€&quot;\ * &quot;-&quot;_-;_-@_-"/>
    <numFmt numFmtId="44" formatCode="_-&quot;€&quot;\ * #,##0.00_-;\-&quot;€&quot;\ * #,##0.00_-;_-&quot;€&quot;\ * &quot;-&quot;??_-;_-@_-"/>
    <numFmt numFmtId="43" formatCode="_-* #,##0.00_-;\-* #,##0.00_-;_-* &quot;-&quot;??_-;_-@_-"/>
    <numFmt numFmtId="164" formatCode="#"/>
    <numFmt numFmtId="165" formatCode="&quot;.&quot;0#"/>
    <numFmt numFmtId="166" formatCode="0.000%"/>
    <numFmt numFmtId="167" formatCode="#,##0&quot; öS&quot;"/>
    <numFmt numFmtId="168" formatCode="#,##0&quot; €&quot;"/>
    <numFmt numFmtId="169" formatCode="#,##0.00000"/>
    <numFmt numFmtId="170" formatCode="_-* #,##0.0000_-;\-* #,##0.0000_-;_-* &quot;-&quot;??_-;_-@_-"/>
    <numFmt numFmtId="171" formatCode="0.0%"/>
    <numFmt numFmtId="172" formatCode="0.0000%"/>
    <numFmt numFmtId="173" formatCode="#,##0\ &quot;h&quot;"/>
    <numFmt numFmtId="174" formatCode="#,##0.00\ &quot;€/h&quot;"/>
  </numFmts>
  <fonts count="54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0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indexed="9"/>
      <name val="Arial"/>
      <family val="2"/>
    </font>
    <font>
      <vertAlign val="subscript"/>
      <sz val="10"/>
      <name val="Arial"/>
      <family val="2"/>
    </font>
    <font>
      <sz val="10"/>
      <name val="Arial"/>
      <family val="2"/>
    </font>
    <font>
      <b/>
      <sz val="12"/>
      <color indexed="8"/>
      <name val="Arial"/>
      <family val="2"/>
    </font>
    <font>
      <sz val="7"/>
      <color indexed="8"/>
      <name val="Arial"/>
      <family val="2"/>
    </font>
    <font>
      <b/>
      <sz val="13"/>
      <color indexed="9"/>
      <name val="Arial"/>
      <family val="2"/>
    </font>
    <font>
      <sz val="8"/>
      <color indexed="8"/>
      <name val="Arial"/>
      <family val="2"/>
    </font>
    <font>
      <b/>
      <sz val="11"/>
      <color indexed="8"/>
      <name val="Arial"/>
      <family val="2"/>
    </font>
    <font>
      <b/>
      <sz val="8"/>
      <color indexed="8"/>
      <name val="Arial"/>
      <family val="2"/>
    </font>
    <font>
      <b/>
      <sz val="13"/>
      <name val="Arial"/>
      <family val="2"/>
    </font>
    <font>
      <b/>
      <sz val="8"/>
      <name val="Arial"/>
      <family val="2"/>
    </font>
    <font>
      <i/>
      <sz val="10"/>
      <color indexed="8"/>
      <name val="Arial"/>
      <family val="2"/>
    </font>
    <font>
      <b/>
      <i/>
      <sz val="10"/>
      <color indexed="8"/>
      <name val="Arial"/>
      <family val="2"/>
    </font>
    <font>
      <sz val="14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theme="0" tint="-0.34998626667073579"/>
      <name val="Arial"/>
      <family val="2"/>
    </font>
    <font>
      <b/>
      <sz val="10"/>
      <color theme="0"/>
      <name val="Arial"/>
      <family val="2"/>
    </font>
    <font>
      <b/>
      <sz val="13"/>
      <color theme="0"/>
      <name val="Arial"/>
      <family val="2"/>
    </font>
    <font>
      <b/>
      <sz val="13"/>
      <color theme="0"/>
      <name val="Calibri"/>
      <family val="2"/>
    </font>
    <font>
      <sz val="10"/>
      <color theme="0"/>
      <name val="Arial"/>
      <family val="2"/>
    </font>
    <font>
      <sz val="8"/>
      <color theme="0"/>
      <name val="Arial"/>
      <family val="2"/>
    </font>
    <font>
      <sz val="10"/>
      <color theme="0" tint="-0.249977111117893"/>
      <name val="Arial"/>
      <family val="2"/>
    </font>
    <font>
      <sz val="10"/>
      <color theme="0" tint="-0.24994659260841701"/>
      <name val="Arial"/>
      <family val="2"/>
    </font>
    <font>
      <b/>
      <sz val="8"/>
      <color rgb="FF000000"/>
      <name val="Arial"/>
      <family val="2"/>
    </font>
    <font>
      <sz val="8"/>
      <color rgb="FFFF0000"/>
      <name val="Arial"/>
      <family val="2"/>
    </font>
    <font>
      <sz val="12"/>
      <name val="Arial"/>
      <family val="2"/>
    </font>
    <font>
      <sz val="8"/>
      <color theme="1" tint="0.499984740745262"/>
      <name val="Arial"/>
      <family val="2"/>
    </font>
    <font>
      <sz val="8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A5A5A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AEFC3"/>
        <bgColor indexed="64"/>
      </patternFill>
    </fill>
    <fill>
      <patternFill patternType="solid">
        <fgColor theme="0" tint="-0.499984740745262"/>
        <bgColor indexed="64"/>
      </patternFill>
    </fill>
  </fills>
  <borders count="32">
    <border>
      <left/>
      <right/>
      <top/>
      <bottom/>
      <diagonal/>
    </border>
    <border>
      <left style="hair">
        <color indexed="23"/>
      </left>
      <right style="hair">
        <color indexed="23"/>
      </right>
      <top style="hair">
        <color indexed="23"/>
      </top>
      <bottom style="hair">
        <color indexed="23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3743705557422"/>
      </bottom>
      <diagonal/>
    </border>
    <border>
      <left/>
      <right/>
      <top style="thin">
        <color theme="0" tint="-0.14993743705557422"/>
      </top>
      <bottom style="thin">
        <color theme="0" tint="-0.14993743705557422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/>
      <bottom style="thin">
        <color theme="0" tint="-0.14993743705557422"/>
      </bottom>
      <diagonal/>
    </border>
    <border>
      <left/>
      <right/>
      <top style="thin">
        <color theme="0"/>
      </top>
      <bottom style="hair">
        <color indexed="64"/>
      </bottom>
      <diagonal/>
    </border>
    <border>
      <left/>
      <right style="thin">
        <color theme="0"/>
      </right>
      <top/>
      <bottom/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/>
      </left>
      <right/>
      <top/>
      <bottom style="thin">
        <color theme="0" tint="-0.14996795556505021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hair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</borders>
  <cellStyleXfs count="43">
    <xf numFmtId="0" fontId="0" fillId="0" borderId="0"/>
    <xf numFmtId="0" fontId="25" fillId="2" borderId="0" applyNumberFormat="0" applyBorder="0" applyAlignment="0" applyProtection="0"/>
    <xf numFmtId="0" fontId="25" fillId="3" borderId="0" applyNumberFormat="0" applyBorder="0" applyAlignment="0" applyProtection="0"/>
    <xf numFmtId="0" fontId="25" fillId="4" borderId="0" applyNumberFormat="0" applyBorder="0" applyAlignment="0" applyProtection="0"/>
    <xf numFmtId="0" fontId="25" fillId="5" borderId="0" applyNumberFormat="0" applyBorder="0" applyAlignment="0" applyProtection="0"/>
    <xf numFmtId="0" fontId="25" fillId="6" borderId="0" applyNumberFormat="0" applyBorder="0" applyAlignment="0" applyProtection="0"/>
    <xf numFmtId="0" fontId="25" fillId="7" borderId="0" applyNumberFormat="0" applyBorder="0" applyAlignment="0" applyProtection="0"/>
    <xf numFmtId="0" fontId="26" fillId="8" borderId="7" applyNumberFormat="0" applyAlignment="0" applyProtection="0"/>
    <xf numFmtId="0" fontId="27" fillId="8" borderId="8" applyNumberFormat="0" applyAlignment="0" applyProtection="0"/>
    <xf numFmtId="43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8" fillId="9" borderId="8" applyNumberFormat="0" applyAlignment="0" applyProtection="0"/>
    <xf numFmtId="0" fontId="29" fillId="0" borderId="9" applyNumberFormat="0" applyFill="0" applyAlignment="0" applyProtection="0"/>
    <xf numFmtId="0" fontId="30" fillId="0" borderId="0" applyNumberFormat="0" applyFill="0" applyBorder="0" applyAlignment="0" applyProtection="0"/>
    <xf numFmtId="44" fontId="2" fillId="0" borderId="0" applyFont="0" applyFill="0" applyBorder="0" applyAlignment="0" applyProtection="0"/>
    <xf numFmtId="3" fontId="5" fillId="10" borderId="1"/>
    <xf numFmtId="0" fontId="31" fillId="11" borderId="0" applyNumberFormat="0" applyBorder="0" applyAlignment="0" applyProtection="0"/>
    <xf numFmtId="43" fontId="2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32" fillId="12" borderId="0" applyNumberFormat="0" applyBorder="0" applyAlignment="0" applyProtection="0"/>
    <xf numFmtId="0" fontId="24" fillId="13" borderId="10" applyNumberFormat="0" applyFont="0" applyAlignment="0" applyProtection="0"/>
    <xf numFmtId="9" fontId="2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3" fillId="14" borderId="0" applyNumberFormat="0" applyBorder="0" applyAlignment="0" applyProtection="0"/>
    <xf numFmtId="0" fontId="24" fillId="0" borderId="0"/>
    <xf numFmtId="0" fontId="2" fillId="0" borderId="0"/>
    <xf numFmtId="0" fontId="4" fillId="0" borderId="0"/>
    <xf numFmtId="0" fontId="24" fillId="0" borderId="0"/>
    <xf numFmtId="0" fontId="2" fillId="0" borderId="0"/>
    <xf numFmtId="0" fontId="2" fillId="0" borderId="0"/>
    <xf numFmtId="0" fontId="12" fillId="0" borderId="0"/>
    <xf numFmtId="0" fontId="7" fillId="0" borderId="0"/>
    <xf numFmtId="0" fontId="34" fillId="0" borderId="0" applyNumberFormat="0" applyFill="0" applyBorder="0" applyAlignment="0" applyProtection="0"/>
    <xf numFmtId="0" fontId="35" fillId="0" borderId="11" applyNumberFormat="0" applyFill="0" applyAlignment="0" applyProtection="0"/>
    <xf numFmtId="0" fontId="36" fillId="0" borderId="12" applyNumberFormat="0" applyFill="0" applyAlignment="0" applyProtection="0"/>
    <xf numFmtId="0" fontId="37" fillId="0" borderId="13" applyNumberFormat="0" applyFill="0" applyAlignment="0" applyProtection="0"/>
    <xf numFmtId="0" fontId="37" fillId="0" borderId="0" applyNumberFormat="0" applyFill="0" applyBorder="0" applyAlignment="0" applyProtection="0"/>
    <xf numFmtId="0" fontId="38" fillId="0" borderId="14" applyNumberFormat="0" applyFill="0" applyAlignment="0" applyProtection="0"/>
    <xf numFmtId="0" fontId="39" fillId="0" borderId="0" applyNumberFormat="0" applyFill="0" applyBorder="0" applyAlignment="0" applyProtection="0"/>
    <xf numFmtId="0" fontId="40" fillId="15" borderId="15" applyNumberFormat="0" applyAlignment="0" applyProtection="0"/>
  </cellStyleXfs>
  <cellXfs count="234">
    <xf numFmtId="0" fontId="0" fillId="0" borderId="0" xfId="0"/>
    <xf numFmtId="0" fontId="5" fillId="0" borderId="0" xfId="34" applyFont="1"/>
    <xf numFmtId="0" fontId="6" fillId="0" borderId="0" xfId="34" applyFont="1" applyAlignment="1">
      <alignment vertical="center"/>
    </xf>
    <xf numFmtId="1" fontId="5" fillId="0" borderId="0" xfId="34" applyNumberFormat="1" applyFont="1" applyAlignment="1">
      <alignment horizontal="left"/>
    </xf>
    <xf numFmtId="164" fontId="5" fillId="0" borderId="0" xfId="34" applyNumberFormat="1" applyFont="1" applyAlignment="1">
      <alignment horizontal="left"/>
    </xf>
    <xf numFmtId="165" fontId="5" fillId="0" borderId="0" xfId="34" applyNumberFormat="1" applyFont="1" applyAlignment="1">
      <alignment horizontal="left"/>
    </xf>
    <xf numFmtId="0" fontId="6" fillId="0" borderId="0" xfId="34" applyFont="1" applyAlignment="1">
      <alignment horizontal="left"/>
    </xf>
    <xf numFmtId="10" fontId="5" fillId="0" borderId="0" xfId="34" applyNumberFormat="1" applyFont="1" applyAlignment="1">
      <alignment horizontal="right"/>
    </xf>
    <xf numFmtId="3" fontId="5" fillId="0" borderId="0" xfId="34" applyNumberFormat="1" applyFont="1" applyAlignment="1">
      <alignment horizontal="right"/>
    </xf>
    <xf numFmtId="0" fontId="13" fillId="0" borderId="0" xfId="34" applyFont="1" applyAlignment="1">
      <alignment vertical="center"/>
    </xf>
    <xf numFmtId="0" fontId="14" fillId="0" borderId="0" xfId="34" applyFont="1" applyAlignment="1">
      <alignment vertical="center"/>
    </xf>
    <xf numFmtId="10" fontId="14" fillId="0" borderId="0" xfId="34" applyNumberFormat="1" applyFont="1" applyAlignment="1">
      <alignment horizontal="center" vertical="center"/>
    </xf>
    <xf numFmtId="1" fontId="5" fillId="0" borderId="0" xfId="34" applyNumberFormat="1" applyFont="1" applyAlignment="1">
      <alignment horizontal="center"/>
    </xf>
    <xf numFmtId="0" fontId="2" fillId="0" borderId="0" xfId="31" applyAlignment="1">
      <alignment vertical="center"/>
    </xf>
    <xf numFmtId="0" fontId="2" fillId="0" borderId="2" xfId="31" applyBorder="1" applyAlignment="1">
      <alignment vertical="center"/>
    </xf>
    <xf numFmtId="0" fontId="2" fillId="0" borderId="3" xfId="31" applyBorder="1" applyAlignment="1">
      <alignment vertical="center"/>
    </xf>
    <xf numFmtId="0" fontId="2" fillId="0" borderId="2" xfId="31" applyBorder="1"/>
    <xf numFmtId="0" fontId="2" fillId="0" borderId="0" xfId="31"/>
    <xf numFmtId="0" fontId="2" fillId="0" borderId="0" xfId="31" applyAlignment="1">
      <alignment horizontal="right"/>
    </xf>
    <xf numFmtId="166" fontId="2" fillId="0" borderId="0" xfId="31" applyNumberFormat="1"/>
    <xf numFmtId="167" fontId="7" fillId="0" borderId="0" xfId="31" applyNumberFormat="1" applyFont="1"/>
    <xf numFmtId="10" fontId="2" fillId="0" borderId="0" xfId="31" applyNumberFormat="1" applyAlignment="1">
      <alignment horizontal="right"/>
    </xf>
    <xf numFmtId="169" fontId="2" fillId="0" borderId="0" xfId="31" applyNumberFormat="1" applyAlignment="1">
      <alignment vertical="center"/>
    </xf>
    <xf numFmtId="168" fontId="9" fillId="0" borderId="0" xfId="31" applyNumberFormat="1" applyFont="1" applyAlignment="1">
      <alignment vertical="center"/>
    </xf>
    <xf numFmtId="3" fontId="14" fillId="0" borderId="0" xfId="34" applyNumberFormat="1" applyFont="1" applyAlignment="1">
      <alignment horizontal="center" vertical="center"/>
    </xf>
    <xf numFmtId="0" fontId="17" fillId="0" borderId="0" xfId="34" applyFont="1" applyAlignment="1">
      <alignment horizontal="left"/>
    </xf>
    <xf numFmtId="10" fontId="5" fillId="0" borderId="0" xfId="34" applyNumberFormat="1" applyFont="1"/>
    <xf numFmtId="3" fontId="8" fillId="0" borderId="0" xfId="34" applyNumberFormat="1" applyFont="1"/>
    <xf numFmtId="0" fontId="5" fillId="0" borderId="2" xfId="34" applyFont="1" applyBorder="1"/>
    <xf numFmtId="0" fontId="5" fillId="0" borderId="3" xfId="34" applyFont="1" applyBorder="1"/>
    <xf numFmtId="0" fontId="5" fillId="0" borderId="0" xfId="34" applyFont="1" applyAlignment="1">
      <alignment horizontal="left"/>
    </xf>
    <xf numFmtId="3" fontId="5" fillId="0" borderId="0" xfId="34" applyNumberFormat="1" applyFont="1" applyAlignment="1">
      <alignment horizontal="left" wrapText="1"/>
    </xf>
    <xf numFmtId="0" fontId="6" fillId="0" borderId="2" xfId="34" applyFont="1" applyBorder="1" applyAlignment="1">
      <alignment horizontal="left"/>
    </xf>
    <xf numFmtId="0" fontId="6" fillId="0" borderId="3" xfId="34" applyFont="1" applyBorder="1" applyAlignment="1">
      <alignment horizontal="left"/>
    </xf>
    <xf numFmtId="168" fontId="2" fillId="0" borderId="0" xfId="31" applyNumberFormat="1"/>
    <xf numFmtId="168" fontId="7" fillId="0" borderId="0" xfId="31" applyNumberFormat="1" applyFont="1"/>
    <xf numFmtId="9" fontId="2" fillId="0" borderId="0" xfId="31" applyNumberFormat="1" applyAlignment="1">
      <alignment horizontal="center"/>
    </xf>
    <xf numFmtId="166" fontId="2" fillId="0" borderId="0" xfId="31" applyNumberFormat="1" applyAlignment="1">
      <alignment horizontal="left"/>
    </xf>
    <xf numFmtId="0" fontId="2" fillId="0" borderId="4" xfId="31" applyBorder="1"/>
    <xf numFmtId="0" fontId="2" fillId="0" borderId="4" xfId="31" applyBorder="1" applyAlignment="1">
      <alignment horizontal="right"/>
    </xf>
    <xf numFmtId="166" fontId="2" fillId="0" borderId="4" xfId="31" applyNumberFormat="1" applyBorder="1"/>
    <xf numFmtId="0" fontId="1" fillId="0" borderId="0" xfId="31" applyFont="1"/>
    <xf numFmtId="0" fontId="1" fillId="0" borderId="0" xfId="31" applyFont="1" applyAlignment="1">
      <alignment horizontal="right"/>
    </xf>
    <xf numFmtId="166" fontId="1" fillId="0" borderId="0" xfId="31" applyNumberFormat="1" applyFont="1"/>
    <xf numFmtId="167" fontId="7" fillId="0" borderId="4" xfId="31" applyNumberFormat="1" applyFont="1" applyBorder="1"/>
    <xf numFmtId="167" fontId="7" fillId="0" borderId="5" xfId="31" applyNumberFormat="1" applyFont="1" applyBorder="1"/>
    <xf numFmtId="0" fontId="2" fillId="0" borderId="5" xfId="31" applyBorder="1"/>
    <xf numFmtId="9" fontId="2" fillId="0" borderId="4" xfId="31" applyNumberFormat="1" applyBorder="1" applyAlignment="1">
      <alignment horizontal="center"/>
    </xf>
    <xf numFmtId="9" fontId="2" fillId="0" borderId="5" xfId="31" applyNumberFormat="1" applyBorder="1" applyAlignment="1">
      <alignment horizontal="center"/>
    </xf>
    <xf numFmtId="3" fontId="13" fillId="0" borderId="0" xfId="34" applyNumberFormat="1" applyFont="1" applyAlignment="1">
      <alignment vertical="center"/>
    </xf>
    <xf numFmtId="10" fontId="14" fillId="0" borderId="0" xfId="34" applyNumberFormat="1" applyFont="1" applyAlignment="1">
      <alignment horizontal="right" vertical="center"/>
    </xf>
    <xf numFmtId="0" fontId="6" fillId="0" borderId="16" xfId="34" applyFont="1" applyBorder="1" applyAlignment="1">
      <alignment vertical="center"/>
    </xf>
    <xf numFmtId="0" fontId="13" fillId="0" borderId="2" xfId="34" applyFont="1" applyBorder="1" applyAlignment="1">
      <alignment vertical="center"/>
    </xf>
    <xf numFmtId="0" fontId="6" fillId="0" borderId="2" xfId="34" applyFont="1" applyBorder="1" applyAlignment="1">
      <alignment vertical="center"/>
    </xf>
    <xf numFmtId="164" fontId="9" fillId="16" borderId="16" xfId="34" applyNumberFormat="1" applyFont="1" applyFill="1" applyBorder="1" applyAlignment="1">
      <alignment horizontal="left" vertical="center"/>
    </xf>
    <xf numFmtId="0" fontId="9" fillId="16" borderId="16" xfId="34" applyFont="1" applyFill="1" applyBorder="1" applyAlignment="1">
      <alignment vertical="center"/>
    </xf>
    <xf numFmtId="3" fontId="14" fillId="0" borderId="0" xfId="34" applyNumberFormat="1" applyFont="1" applyAlignment="1">
      <alignment horizontal="right" vertical="center"/>
    </xf>
    <xf numFmtId="42" fontId="2" fillId="0" borderId="0" xfId="31" applyNumberFormat="1"/>
    <xf numFmtId="42" fontId="2" fillId="0" borderId="4" xfId="31" applyNumberFormat="1" applyBorder="1"/>
    <xf numFmtId="42" fontId="1" fillId="0" borderId="0" xfId="31" applyNumberFormat="1" applyFont="1"/>
    <xf numFmtId="0" fontId="1" fillId="16" borderId="0" xfId="31" applyFont="1" applyFill="1"/>
    <xf numFmtId="0" fontId="1" fillId="16" borderId="0" xfId="31" applyFont="1" applyFill="1" applyAlignment="1">
      <alignment horizontal="right"/>
    </xf>
    <xf numFmtId="166" fontId="1" fillId="16" borderId="0" xfId="31" applyNumberFormat="1" applyFont="1" applyFill="1"/>
    <xf numFmtId="0" fontId="2" fillId="16" borderId="0" xfId="31" applyFill="1"/>
    <xf numFmtId="168" fontId="20" fillId="16" borderId="0" xfId="31" applyNumberFormat="1" applyFont="1" applyFill="1"/>
    <xf numFmtId="42" fontId="1" fillId="16" borderId="0" xfId="31" applyNumberFormat="1" applyFont="1" applyFill="1"/>
    <xf numFmtId="3" fontId="8" fillId="0" borderId="0" xfId="34" applyNumberFormat="1" applyFont="1" applyAlignment="1">
      <alignment horizontal="right"/>
    </xf>
    <xf numFmtId="0" fontId="8" fillId="0" borderId="0" xfId="34" applyFont="1"/>
    <xf numFmtId="4" fontId="2" fillId="16" borderId="0" xfId="31" applyNumberFormat="1" applyFill="1" applyAlignment="1">
      <alignment vertical="center"/>
    </xf>
    <xf numFmtId="0" fontId="9" fillId="0" borderId="0" xfId="34" applyFont="1" applyAlignment="1">
      <alignment horizontal="left"/>
    </xf>
    <xf numFmtId="0" fontId="5" fillId="0" borderId="0" xfId="34" applyFont="1" applyAlignment="1">
      <alignment vertical="center"/>
    </xf>
    <xf numFmtId="0" fontId="15" fillId="0" borderId="0" xfId="34" applyFont="1" applyAlignment="1">
      <alignment vertical="center"/>
    </xf>
    <xf numFmtId="0" fontId="19" fillId="16" borderId="0" xfId="34" applyFont="1" applyFill="1" applyAlignment="1">
      <alignment vertical="center"/>
    </xf>
    <xf numFmtId="9" fontId="1" fillId="16" borderId="0" xfId="34" applyNumberFormat="1" applyFont="1" applyFill="1" applyAlignment="1">
      <alignment vertical="center"/>
    </xf>
    <xf numFmtId="1" fontId="3" fillId="17" borderId="2" xfId="12" applyNumberFormat="1" applyFont="1" applyFill="1" applyBorder="1" applyAlignment="1" applyProtection="1">
      <alignment horizontal="center" vertical="center"/>
      <protection locked="0"/>
    </xf>
    <xf numFmtId="1" fontId="3" fillId="17" borderId="3" xfId="12" applyNumberFormat="1" applyFont="1" applyFill="1" applyBorder="1" applyAlignment="1" applyProtection="1">
      <alignment horizontal="center" vertical="center"/>
      <protection locked="0"/>
    </xf>
    <xf numFmtId="171" fontId="5" fillId="0" borderId="17" xfId="34" applyNumberFormat="1" applyFont="1" applyBorder="1" applyAlignment="1">
      <alignment horizontal="right"/>
    </xf>
    <xf numFmtId="171" fontId="5" fillId="0" borderId="21" xfId="34" applyNumberFormat="1" applyFont="1" applyBorder="1" applyAlignment="1">
      <alignment horizontal="right"/>
    </xf>
    <xf numFmtId="171" fontId="5" fillId="0" borderId="18" xfId="34" applyNumberFormat="1" applyFont="1" applyBorder="1" applyAlignment="1">
      <alignment horizontal="right"/>
    </xf>
    <xf numFmtId="0" fontId="2" fillId="0" borderId="0" xfId="32" applyAlignment="1">
      <alignment vertical="center"/>
    </xf>
    <xf numFmtId="0" fontId="1" fillId="16" borderId="4" xfId="32" applyFont="1" applyFill="1" applyBorder="1" applyAlignment="1">
      <alignment vertical="center"/>
    </xf>
    <xf numFmtId="0" fontId="2" fillId="16" borderId="4" xfId="32" applyFill="1" applyBorder="1" applyAlignment="1">
      <alignment horizontal="right" vertical="center"/>
    </xf>
    <xf numFmtId="0" fontId="1" fillId="0" borderId="0" xfId="32" applyFont="1" applyAlignment="1">
      <alignment vertical="center"/>
    </xf>
    <xf numFmtId="1" fontId="3" fillId="0" borderId="0" xfId="12" applyNumberFormat="1" applyFont="1" applyBorder="1" applyAlignment="1" applyProtection="1">
      <alignment horizontal="center" vertical="center"/>
    </xf>
    <xf numFmtId="0" fontId="3" fillId="0" borderId="0" xfId="12" applyFont="1" applyBorder="1" applyAlignment="1" applyProtection="1">
      <alignment horizontal="center" vertical="center"/>
    </xf>
    <xf numFmtId="0" fontId="3" fillId="0" borderId="2" xfId="12" applyFont="1" applyBorder="1" applyAlignment="1" applyProtection="1">
      <alignment horizontal="center" vertical="center"/>
    </xf>
    <xf numFmtId="0" fontId="3" fillId="0" borderId="3" xfId="12" applyFont="1" applyBorder="1" applyAlignment="1" applyProtection="1">
      <alignment horizontal="center" vertical="center"/>
    </xf>
    <xf numFmtId="1" fontId="3" fillId="0" borderId="0" xfId="12" applyNumberFormat="1" applyFont="1" applyFill="1" applyBorder="1" applyAlignment="1" applyProtection="1">
      <alignment horizontal="center" vertical="center"/>
    </xf>
    <xf numFmtId="1" fontId="5" fillId="0" borderId="0" xfId="12" applyNumberFormat="1" applyFont="1" applyBorder="1" applyAlignment="1" applyProtection="1">
      <alignment horizontal="center" vertical="center"/>
    </xf>
    <xf numFmtId="1" fontId="5" fillId="0" borderId="0" xfId="12" applyNumberFormat="1" applyFont="1" applyFill="1" applyBorder="1" applyAlignment="1" applyProtection="1">
      <alignment horizontal="center" vertical="center"/>
    </xf>
    <xf numFmtId="1" fontId="5" fillId="16" borderId="0" xfId="12" applyNumberFormat="1" applyFont="1" applyFill="1" applyBorder="1" applyAlignment="1" applyProtection="1">
      <alignment horizontal="center" vertical="center"/>
    </xf>
    <xf numFmtId="0" fontId="8" fillId="0" borderId="0" xfId="32" applyFont="1" applyAlignment="1">
      <alignment vertical="center"/>
    </xf>
    <xf numFmtId="166" fontId="1" fillId="0" borderId="0" xfId="23" applyNumberFormat="1" applyFont="1" applyFill="1" applyAlignment="1" applyProtection="1">
      <alignment horizontal="right" vertical="center"/>
    </xf>
    <xf numFmtId="0" fontId="2" fillId="0" borderId="2" xfId="32" applyBorder="1" applyAlignment="1">
      <alignment vertical="center"/>
    </xf>
    <xf numFmtId="166" fontId="1" fillId="0" borderId="2" xfId="32" applyNumberFormat="1" applyFont="1" applyBorder="1" applyAlignment="1">
      <alignment horizontal="right" vertical="center"/>
    </xf>
    <xf numFmtId="166" fontId="1" fillId="0" borderId="0" xfId="32" applyNumberFormat="1" applyFont="1" applyAlignment="1">
      <alignment horizontal="right" vertical="center"/>
    </xf>
    <xf numFmtId="0" fontId="41" fillId="0" borderId="0" xfId="32" applyFont="1" applyAlignment="1">
      <alignment vertical="center"/>
    </xf>
    <xf numFmtId="168" fontId="2" fillId="0" borderId="0" xfId="32" applyNumberFormat="1" applyAlignment="1">
      <alignment vertical="center"/>
    </xf>
    <xf numFmtId="0" fontId="41" fillId="0" borderId="2" xfId="32" applyFont="1" applyBorder="1" applyAlignment="1">
      <alignment vertical="center"/>
    </xf>
    <xf numFmtId="168" fontId="2" fillId="0" borderId="2" xfId="32" applyNumberFormat="1" applyBorder="1" applyAlignment="1">
      <alignment vertical="center"/>
    </xf>
    <xf numFmtId="0" fontId="2" fillId="0" borderId="0" xfId="32" applyAlignment="1">
      <alignment horizontal="left" vertical="center"/>
    </xf>
    <xf numFmtId="10" fontId="2" fillId="0" borderId="0" xfId="32" applyNumberFormat="1" applyAlignment="1">
      <alignment horizontal="right" vertical="center"/>
    </xf>
    <xf numFmtId="168" fontId="8" fillId="0" borderId="0" xfId="32" applyNumberFormat="1" applyFont="1" applyAlignment="1">
      <alignment vertical="center"/>
    </xf>
    <xf numFmtId="0" fontId="42" fillId="18" borderId="0" xfId="34" applyFont="1" applyFill="1" applyAlignment="1">
      <alignment horizontal="left" vertical="center"/>
    </xf>
    <xf numFmtId="0" fontId="43" fillId="18" borderId="0" xfId="34" applyFont="1" applyFill="1" applyAlignment="1">
      <alignment vertical="center"/>
    </xf>
    <xf numFmtId="3" fontId="44" fillId="18" borderId="0" xfId="34" applyNumberFormat="1" applyFont="1" applyFill="1" applyAlignment="1">
      <alignment horizontal="center" vertical="center"/>
    </xf>
    <xf numFmtId="42" fontId="10" fillId="18" borderId="0" xfId="32" applyNumberFormat="1" applyFont="1" applyFill="1" applyAlignment="1">
      <alignment horizontal="right" vertical="center"/>
    </xf>
    <xf numFmtId="0" fontId="42" fillId="18" borderId="0" xfId="31" applyFont="1" applyFill="1"/>
    <xf numFmtId="166" fontId="42" fillId="18" borderId="0" xfId="31" applyNumberFormat="1" applyFont="1" applyFill="1"/>
    <xf numFmtId="0" fontId="45" fillId="18" borderId="0" xfId="31" applyFont="1" applyFill="1"/>
    <xf numFmtId="9" fontId="45" fillId="18" borderId="0" xfId="31" applyNumberFormat="1" applyFont="1" applyFill="1" applyAlignment="1">
      <alignment horizontal="center"/>
    </xf>
    <xf numFmtId="3" fontId="8" fillId="0" borderId="20" xfId="34" applyNumberFormat="1" applyFont="1" applyBorder="1"/>
    <xf numFmtId="0" fontId="21" fillId="0" borderId="0" xfId="34" applyFont="1"/>
    <xf numFmtId="0" fontId="22" fillId="0" borderId="0" xfId="34" applyFont="1" applyAlignment="1">
      <alignment horizontal="left"/>
    </xf>
    <xf numFmtId="10" fontId="21" fillId="0" borderId="0" xfId="34" applyNumberFormat="1" applyFont="1" applyAlignment="1">
      <alignment horizontal="right"/>
    </xf>
    <xf numFmtId="3" fontId="21" fillId="0" borderId="0" xfId="34" applyNumberFormat="1" applyFont="1" applyAlignment="1">
      <alignment horizontal="right"/>
    </xf>
    <xf numFmtId="0" fontId="42" fillId="18" borderId="0" xfId="31" applyFont="1" applyFill="1" applyAlignment="1">
      <alignment horizontal="right"/>
    </xf>
    <xf numFmtId="167" fontId="46" fillId="18" borderId="0" xfId="31" applyNumberFormat="1" applyFont="1" applyFill="1"/>
    <xf numFmtId="42" fontId="42" fillId="18" borderId="0" xfId="31" applyNumberFormat="1" applyFont="1" applyFill="1"/>
    <xf numFmtId="171" fontId="5" fillId="0" borderId="16" xfId="34" applyNumberFormat="1" applyFont="1" applyBorder="1" applyAlignment="1">
      <alignment horizontal="right" vertical="center"/>
    </xf>
    <xf numFmtId="171" fontId="5" fillId="0" borderId="0" xfId="34" applyNumberFormat="1" applyFont="1" applyAlignment="1">
      <alignment horizontal="right"/>
    </xf>
    <xf numFmtId="171" fontId="5" fillId="0" borderId="0" xfId="34" applyNumberFormat="1" applyFont="1" applyAlignment="1">
      <alignment horizontal="right" vertical="center"/>
    </xf>
    <xf numFmtId="10" fontId="1" fillId="0" borderId="0" xfId="32" applyNumberFormat="1" applyFont="1" applyAlignment="1">
      <alignment horizontal="right" vertical="center"/>
    </xf>
    <xf numFmtId="10" fontId="2" fillId="17" borderId="20" xfId="32" applyNumberFormat="1" applyFill="1" applyBorder="1" applyAlignment="1" applyProtection="1">
      <alignment horizontal="right" vertical="center"/>
      <protection locked="0"/>
    </xf>
    <xf numFmtId="10" fontId="2" fillId="17" borderId="19" xfId="32" applyNumberFormat="1" applyFill="1" applyBorder="1" applyAlignment="1" applyProtection="1">
      <alignment horizontal="right" vertical="center"/>
      <protection locked="0"/>
    </xf>
    <xf numFmtId="10" fontId="2" fillId="17" borderId="22" xfId="32" applyNumberFormat="1" applyFill="1" applyBorder="1" applyAlignment="1" applyProtection="1">
      <alignment horizontal="right" vertical="center"/>
      <protection locked="0"/>
    </xf>
    <xf numFmtId="10" fontId="2" fillId="16" borderId="0" xfId="31" applyNumberFormat="1" applyFill="1"/>
    <xf numFmtId="10" fontId="2" fillId="0" borderId="0" xfId="31" applyNumberFormat="1" applyAlignment="1">
      <alignment horizontal="center"/>
    </xf>
    <xf numFmtId="10" fontId="2" fillId="17" borderId="0" xfId="31" applyNumberFormat="1" applyFill="1" applyAlignment="1" applyProtection="1">
      <alignment horizontal="right"/>
      <protection locked="0"/>
    </xf>
    <xf numFmtId="10" fontId="2" fillId="0" borderId="4" xfId="31" applyNumberFormat="1" applyBorder="1" applyAlignment="1">
      <alignment horizontal="center"/>
    </xf>
    <xf numFmtId="10" fontId="2" fillId="0" borderId="5" xfId="31" applyNumberFormat="1" applyBorder="1" applyAlignment="1">
      <alignment horizontal="center"/>
    </xf>
    <xf numFmtId="0" fontId="1" fillId="16" borderId="0" xfId="34" applyFont="1" applyFill="1" applyAlignment="1">
      <alignment vertical="center"/>
    </xf>
    <xf numFmtId="174" fontId="2" fillId="17" borderId="0" xfId="32" applyNumberFormat="1" applyFill="1" applyAlignment="1" applyProtection="1">
      <alignment horizontal="right" vertical="center"/>
      <protection locked="0"/>
    </xf>
    <xf numFmtId="172" fontId="1" fillId="16" borderId="0" xfId="23" applyNumberFormat="1" applyFont="1" applyFill="1" applyAlignment="1" applyProtection="1">
      <alignment horizontal="right" vertical="center"/>
    </xf>
    <xf numFmtId="42" fontId="9" fillId="0" borderId="0" xfId="31" applyNumberFormat="1" applyFont="1" applyAlignment="1">
      <alignment vertical="center"/>
    </xf>
    <xf numFmtId="42" fontId="0" fillId="0" borderId="0" xfId="0" applyNumberFormat="1"/>
    <xf numFmtId="10" fontId="5" fillId="0" borderId="16" xfId="34" applyNumberFormat="1" applyFont="1" applyBorder="1" applyAlignment="1">
      <alignment horizontal="right" vertical="center"/>
    </xf>
    <xf numFmtId="10" fontId="5" fillId="0" borderId="0" xfId="34" applyNumberFormat="1" applyFont="1" applyAlignment="1">
      <alignment horizontal="center"/>
    </xf>
    <xf numFmtId="42" fontId="1" fillId="16" borderId="4" xfId="32" applyNumberFormat="1" applyFont="1" applyFill="1" applyBorder="1" applyAlignment="1">
      <alignment vertical="center"/>
    </xf>
    <xf numFmtId="168" fontId="9" fillId="0" borderId="0" xfId="32" applyNumberFormat="1" applyFont="1" applyAlignment="1">
      <alignment vertical="center"/>
    </xf>
    <xf numFmtId="42" fontId="8" fillId="16" borderId="2" xfId="31" applyNumberFormat="1" applyFont="1" applyFill="1" applyBorder="1" applyAlignment="1">
      <alignment vertical="center"/>
    </xf>
    <xf numFmtId="42" fontId="2" fillId="0" borderId="0" xfId="32" applyNumberFormat="1" applyAlignment="1">
      <alignment vertical="center"/>
    </xf>
    <xf numFmtId="42" fontId="9" fillId="0" borderId="0" xfId="32" applyNumberFormat="1" applyFont="1" applyAlignment="1">
      <alignment vertical="center"/>
    </xf>
    <xf numFmtId="42" fontId="5" fillId="0" borderId="0" xfId="34" applyNumberFormat="1" applyFont="1"/>
    <xf numFmtId="172" fontId="21" fillId="0" borderId="0" xfId="23" applyNumberFormat="1" applyFont="1" applyProtection="1"/>
    <xf numFmtId="43" fontId="5" fillId="0" borderId="0" xfId="19" applyFont="1" applyFill="1" applyBorder="1" applyProtection="1"/>
    <xf numFmtId="172" fontId="1" fillId="0" borderId="0" xfId="23" applyNumberFormat="1" applyFont="1" applyFill="1" applyAlignment="1" applyProtection="1">
      <alignment horizontal="left" vertical="center"/>
    </xf>
    <xf numFmtId="0" fontId="47" fillId="0" borderId="0" xfId="32" applyFont="1" applyAlignment="1">
      <alignment horizontal="center" vertical="center"/>
    </xf>
    <xf numFmtId="10" fontId="47" fillId="0" borderId="0" xfId="23" applyNumberFormat="1" applyFont="1" applyFill="1" applyAlignment="1" applyProtection="1">
      <alignment vertical="center"/>
    </xf>
    <xf numFmtId="10" fontId="48" fillId="0" borderId="0" xfId="23" applyNumberFormat="1" applyFont="1" applyFill="1" applyAlignment="1" applyProtection="1">
      <alignment vertical="center"/>
    </xf>
    <xf numFmtId="10" fontId="48" fillId="0" borderId="2" xfId="23" applyNumberFormat="1" applyFont="1" applyFill="1" applyBorder="1" applyAlignment="1" applyProtection="1">
      <alignment vertical="center"/>
    </xf>
    <xf numFmtId="1" fontId="9" fillId="16" borderId="0" xfId="34" applyNumberFormat="1" applyFont="1" applyFill="1" applyAlignment="1">
      <alignment horizontal="left" vertical="center"/>
    </xf>
    <xf numFmtId="10" fontId="16" fillId="0" borderId="0" xfId="34" applyNumberFormat="1" applyFont="1" applyAlignment="1">
      <alignment wrapText="1"/>
    </xf>
    <xf numFmtId="1" fontId="16" fillId="0" borderId="16" xfId="34" applyNumberFormat="1" applyFont="1" applyBorder="1"/>
    <xf numFmtId="165" fontId="16" fillId="0" borderId="17" xfId="34" applyNumberFormat="1" applyFont="1" applyBorder="1" applyAlignment="1">
      <alignment horizontal="left"/>
    </xf>
    <xf numFmtId="0" fontId="16" fillId="0" borderId="17" xfId="34" applyFont="1" applyBorder="1"/>
    <xf numFmtId="0" fontId="16" fillId="0" borderId="18" xfId="34" applyFont="1" applyBorder="1" applyAlignment="1">
      <alignment horizontal="left"/>
    </xf>
    <xf numFmtId="0" fontId="16" fillId="0" borderId="21" xfId="34" applyFont="1" applyBorder="1"/>
    <xf numFmtId="0" fontId="16" fillId="0" borderId="18" xfId="34" applyFont="1" applyBorder="1"/>
    <xf numFmtId="0" fontId="8" fillId="0" borderId="3" xfId="34" applyFont="1" applyBorder="1"/>
    <xf numFmtId="168" fontId="8" fillId="0" borderId="2" xfId="32" applyNumberFormat="1" applyFont="1" applyBorder="1" applyAlignment="1">
      <alignment vertical="center"/>
    </xf>
    <xf numFmtId="1" fontId="9" fillId="16" borderId="0" xfId="34" applyNumberFormat="1" applyFont="1" applyFill="1" applyAlignment="1">
      <alignment vertical="center"/>
    </xf>
    <xf numFmtId="0" fontId="16" fillId="0" borderId="25" xfId="34" applyFont="1" applyBorder="1"/>
    <xf numFmtId="42" fontId="8" fillId="0" borderId="0" xfId="31" applyNumberFormat="1" applyFont="1" applyAlignment="1">
      <alignment vertical="center"/>
    </xf>
    <xf numFmtId="0" fontId="3" fillId="0" borderId="2" xfId="12" applyFont="1" applyFill="1" applyBorder="1" applyAlignment="1" applyProtection="1">
      <alignment horizontal="center" vertical="center"/>
    </xf>
    <xf numFmtId="0" fontId="3" fillId="0" borderId="3" xfId="12" applyFont="1" applyFill="1" applyBorder="1" applyAlignment="1" applyProtection="1">
      <alignment horizontal="center" vertical="center"/>
    </xf>
    <xf numFmtId="3" fontId="8" fillId="16" borderId="26" xfId="34" applyNumberFormat="1" applyFont="1" applyFill="1" applyBorder="1"/>
    <xf numFmtId="3" fontId="8" fillId="16" borderId="16" xfId="34" applyNumberFormat="1" applyFont="1" applyFill="1" applyBorder="1"/>
    <xf numFmtId="3" fontId="8" fillId="16" borderId="28" xfId="34" applyNumberFormat="1" applyFont="1" applyFill="1" applyBorder="1"/>
    <xf numFmtId="3" fontId="8" fillId="16" borderId="19" xfId="34" applyNumberFormat="1" applyFont="1" applyFill="1" applyBorder="1"/>
    <xf numFmtId="42" fontId="42" fillId="18" borderId="0" xfId="34" applyNumberFormat="1" applyFont="1" applyFill="1" applyAlignment="1">
      <alignment horizontal="right" vertical="center"/>
    </xf>
    <xf numFmtId="9" fontId="5" fillId="17" borderId="24" xfId="23" applyFont="1" applyFill="1" applyBorder="1" applyAlignment="1" applyProtection="1">
      <alignment horizontal="right" vertical="center"/>
      <protection locked="0"/>
    </xf>
    <xf numFmtId="173" fontId="8" fillId="17" borderId="23" xfId="34" applyNumberFormat="1" applyFont="1" applyFill="1" applyBorder="1" applyAlignment="1" applyProtection="1">
      <alignment vertical="center"/>
      <protection locked="0"/>
    </xf>
    <xf numFmtId="10" fontId="2" fillId="17" borderId="0" xfId="31" applyNumberFormat="1" applyFill="1" applyAlignment="1" applyProtection="1">
      <alignment horizontal="right" vertical="center"/>
      <protection locked="0"/>
    </xf>
    <xf numFmtId="3" fontId="8" fillId="16" borderId="31" xfId="34" applyNumberFormat="1" applyFont="1" applyFill="1" applyBorder="1"/>
    <xf numFmtId="9" fontId="8" fillId="17" borderId="0" xfId="34" applyNumberFormat="1" applyFont="1" applyFill="1" applyAlignment="1" applyProtection="1">
      <alignment vertical="center"/>
      <protection locked="0"/>
    </xf>
    <xf numFmtId="9" fontId="8" fillId="0" borderId="19" xfId="34" applyNumberFormat="1" applyFont="1" applyBorder="1" applyAlignment="1">
      <alignment horizontal="right" vertical="center"/>
    </xf>
    <xf numFmtId="9" fontId="8" fillId="17" borderId="27" xfId="34" applyNumberFormat="1" applyFont="1" applyFill="1" applyBorder="1" applyAlignment="1" applyProtection="1">
      <alignment vertical="center"/>
      <protection locked="0"/>
    </xf>
    <xf numFmtId="9" fontId="9" fillId="0" borderId="19" xfId="34" applyNumberFormat="1" applyFont="1" applyBorder="1" applyAlignment="1">
      <alignment horizontal="right" vertical="center"/>
    </xf>
    <xf numFmtId="9" fontId="8" fillId="17" borderId="29" xfId="34" applyNumberFormat="1" applyFont="1" applyFill="1" applyBorder="1" applyAlignment="1" applyProtection="1">
      <alignment vertical="center"/>
      <protection locked="0"/>
    </xf>
    <xf numFmtId="9" fontId="8" fillId="17" borderId="30" xfId="34" applyNumberFormat="1" applyFont="1" applyFill="1" applyBorder="1" applyAlignment="1" applyProtection="1">
      <alignment vertical="center"/>
      <protection locked="0"/>
    </xf>
    <xf numFmtId="9" fontId="8" fillId="0" borderId="19" xfId="34" applyNumberFormat="1" applyFont="1" applyBorder="1" applyAlignment="1">
      <alignment horizontal="center" vertical="center"/>
    </xf>
    <xf numFmtId="10" fontId="8" fillId="0" borderId="0" xfId="34" applyNumberFormat="1" applyFont="1" applyAlignment="1">
      <alignment horizontal="right" vertical="center"/>
    </xf>
    <xf numFmtId="10" fontId="8" fillId="0" borderId="0" xfId="34" applyNumberFormat="1" applyFont="1" applyAlignment="1">
      <alignment horizontal="center" vertical="center"/>
    </xf>
    <xf numFmtId="3" fontId="8" fillId="17" borderId="20" xfId="34" applyNumberFormat="1" applyFont="1" applyFill="1" applyBorder="1" applyAlignment="1" applyProtection="1">
      <alignment vertical="center"/>
      <protection locked="0"/>
    </xf>
    <xf numFmtId="3" fontId="8" fillId="0" borderId="19" xfId="34" applyNumberFormat="1" applyFont="1" applyBorder="1"/>
    <xf numFmtId="3" fontId="8" fillId="17" borderId="19" xfId="34" applyNumberFormat="1" applyFont="1" applyFill="1" applyBorder="1" applyAlignment="1" applyProtection="1">
      <alignment vertical="center"/>
      <protection locked="0"/>
    </xf>
    <xf numFmtId="3" fontId="8" fillId="16" borderId="19" xfId="34" applyNumberFormat="1" applyFont="1" applyFill="1" applyBorder="1" applyAlignment="1">
      <alignment vertical="center"/>
    </xf>
    <xf numFmtId="3" fontId="8" fillId="17" borderId="19" xfId="34" applyNumberFormat="1" applyFont="1" applyFill="1" applyBorder="1" applyProtection="1">
      <protection locked="0"/>
    </xf>
    <xf numFmtId="0" fontId="9" fillId="0" borderId="16" xfId="34" applyFont="1" applyBorder="1" applyAlignment="1">
      <alignment vertical="center"/>
    </xf>
    <xf numFmtId="9" fontId="8" fillId="17" borderId="30" xfId="34" applyNumberFormat="1" applyFont="1" applyFill="1" applyBorder="1" applyAlignment="1" applyProtection="1">
      <alignment horizontal="right"/>
      <protection locked="0"/>
    </xf>
    <xf numFmtId="9" fontId="8" fillId="0" borderId="19" xfId="34" applyNumberFormat="1" applyFont="1" applyBorder="1" applyAlignment="1">
      <alignment horizontal="right"/>
    </xf>
    <xf numFmtId="9" fontId="8" fillId="17" borderId="19" xfId="34" applyNumberFormat="1" applyFont="1" applyFill="1" applyBorder="1" applyAlignment="1" applyProtection="1">
      <alignment horizontal="right"/>
      <protection locked="0"/>
    </xf>
    <xf numFmtId="9" fontId="9" fillId="0" borderId="19" xfId="34" applyNumberFormat="1" applyFont="1" applyBorder="1" applyAlignment="1">
      <alignment horizontal="right"/>
    </xf>
    <xf numFmtId="9" fontId="8" fillId="17" borderId="27" xfId="34" applyNumberFormat="1" applyFont="1" applyFill="1" applyBorder="1" applyAlignment="1" applyProtection="1">
      <alignment horizontal="right"/>
      <protection locked="0"/>
    </xf>
    <xf numFmtId="171" fontId="8" fillId="0" borderId="17" xfId="34" applyNumberFormat="1" applyFont="1" applyBorder="1" applyAlignment="1">
      <alignment horizontal="right"/>
    </xf>
    <xf numFmtId="171" fontId="8" fillId="0" borderId="21" xfId="34" applyNumberFormat="1" applyFont="1" applyBorder="1" applyAlignment="1">
      <alignment horizontal="right"/>
    </xf>
    <xf numFmtId="171" fontId="8" fillId="0" borderId="18" xfId="34" applyNumberFormat="1" applyFont="1" applyBorder="1" applyAlignment="1">
      <alignment horizontal="right"/>
    </xf>
    <xf numFmtId="10" fontId="8" fillId="0" borderId="0" xfId="34" applyNumberFormat="1" applyFont="1" applyAlignment="1">
      <alignment horizontal="right"/>
    </xf>
    <xf numFmtId="0" fontId="1" fillId="0" borderId="0" xfId="34" applyFont="1" applyAlignment="1">
      <alignment vertical="center"/>
    </xf>
    <xf numFmtId="9" fontId="8" fillId="0" borderId="0" xfId="34" applyNumberFormat="1" applyFont="1" applyAlignment="1">
      <alignment horizontal="center" vertical="center"/>
    </xf>
    <xf numFmtId="0" fontId="9" fillId="0" borderId="0" xfId="34" applyFont="1" applyAlignment="1">
      <alignment vertical="center"/>
    </xf>
    <xf numFmtId="10" fontId="5" fillId="17" borderId="0" xfId="34" applyNumberFormat="1" applyFont="1" applyFill="1" applyAlignment="1">
      <alignment horizontal="right"/>
    </xf>
    <xf numFmtId="168" fontId="9" fillId="17" borderId="0" xfId="32" applyNumberFormat="1" applyFont="1" applyFill="1" applyAlignment="1">
      <alignment vertical="center"/>
    </xf>
    <xf numFmtId="10" fontId="5" fillId="17" borderId="19" xfId="34" applyNumberFormat="1" applyFont="1" applyFill="1" applyBorder="1" applyAlignment="1">
      <alignment horizontal="right"/>
    </xf>
    <xf numFmtId="168" fontId="9" fillId="17" borderId="19" xfId="32" applyNumberFormat="1" applyFont="1" applyFill="1" applyBorder="1" applyAlignment="1">
      <alignment vertical="center"/>
    </xf>
    <xf numFmtId="10" fontId="5" fillId="17" borderId="20" xfId="34" applyNumberFormat="1" applyFont="1" applyFill="1" applyBorder="1" applyAlignment="1">
      <alignment horizontal="right"/>
    </xf>
    <xf numFmtId="42" fontId="9" fillId="17" borderId="20" xfId="32" applyNumberFormat="1" applyFont="1" applyFill="1" applyBorder="1" applyAlignment="1">
      <alignment vertical="center"/>
    </xf>
    <xf numFmtId="42" fontId="9" fillId="17" borderId="19" xfId="32" applyNumberFormat="1" applyFont="1" applyFill="1" applyBorder="1" applyAlignment="1">
      <alignment vertical="center"/>
    </xf>
    <xf numFmtId="42" fontId="9" fillId="17" borderId="0" xfId="32" applyNumberFormat="1" applyFont="1" applyFill="1" applyAlignment="1">
      <alignment vertical="center"/>
    </xf>
    <xf numFmtId="3" fontId="1" fillId="16" borderId="0" xfId="34" applyNumberFormat="1" applyFont="1" applyFill="1" applyAlignment="1">
      <alignment horizontal="right" vertical="center"/>
    </xf>
    <xf numFmtId="0" fontId="2" fillId="0" borderId="6" xfId="32" applyBorder="1" applyAlignment="1">
      <alignment vertical="top"/>
    </xf>
    <xf numFmtId="10" fontId="2" fillId="0" borderId="0" xfId="32" applyNumberFormat="1" applyAlignment="1">
      <alignment horizontal="right" vertical="top"/>
    </xf>
    <xf numFmtId="168" fontId="8" fillId="0" borderId="0" xfId="32" applyNumberFormat="1" applyFont="1" applyAlignment="1">
      <alignment vertical="top"/>
    </xf>
    <xf numFmtId="0" fontId="5" fillId="0" borderId="0" xfId="34" applyFont="1" applyAlignment="1">
      <alignment vertical="top"/>
    </xf>
    <xf numFmtId="10" fontId="47" fillId="0" borderId="2" xfId="23" applyNumberFormat="1" applyFont="1" applyFill="1" applyBorder="1" applyAlignment="1" applyProtection="1">
      <alignment vertical="center"/>
    </xf>
    <xf numFmtId="10" fontId="2" fillId="17" borderId="2" xfId="32" applyNumberFormat="1" applyFill="1" applyBorder="1" applyAlignment="1" applyProtection="1">
      <alignment horizontal="right" vertical="center"/>
      <protection locked="0"/>
    </xf>
    <xf numFmtId="0" fontId="51" fillId="0" borderId="0" xfId="32" applyFont="1" applyAlignment="1">
      <alignment vertical="center"/>
    </xf>
    <xf numFmtId="10" fontId="2" fillId="0" borderId="2" xfId="32" applyNumberFormat="1" applyBorder="1" applyAlignment="1" applyProtection="1">
      <alignment horizontal="right" vertical="center"/>
      <protection locked="0"/>
    </xf>
    <xf numFmtId="42" fontId="2" fillId="0" borderId="2" xfId="31" applyNumberFormat="1" applyBorder="1"/>
    <xf numFmtId="0" fontId="23" fillId="0" borderId="0" xfId="31" applyFont="1" applyAlignment="1">
      <alignment horizontal="center"/>
    </xf>
    <xf numFmtId="10" fontId="2" fillId="0" borderId="20" xfId="32" applyNumberFormat="1" applyBorder="1" applyAlignment="1">
      <alignment horizontal="right" vertical="center"/>
    </xf>
    <xf numFmtId="10" fontId="2" fillId="0" borderId="19" xfId="32" applyNumberFormat="1" applyBorder="1" applyAlignment="1">
      <alignment horizontal="right" vertical="center"/>
    </xf>
    <xf numFmtId="10" fontId="2" fillId="0" borderId="22" xfId="32" applyNumberFormat="1" applyBorder="1" applyAlignment="1">
      <alignment horizontal="right" vertical="center"/>
    </xf>
    <xf numFmtId="10" fontId="47" fillId="0" borderId="0" xfId="34" applyNumberFormat="1" applyFont="1"/>
    <xf numFmtId="10" fontId="47" fillId="0" borderId="0" xfId="32" applyNumberFormat="1" applyFont="1" applyAlignment="1">
      <alignment horizontal="right" vertical="top"/>
    </xf>
    <xf numFmtId="10" fontId="5" fillId="17" borderId="24" xfId="34" applyNumberFormat="1" applyFont="1" applyFill="1" applyBorder="1" applyAlignment="1">
      <alignment horizontal="right"/>
    </xf>
    <xf numFmtId="0" fontId="5" fillId="0" borderId="24" xfId="34" applyFont="1" applyBorder="1"/>
    <xf numFmtId="0" fontId="5" fillId="0" borderId="19" xfId="34" applyFont="1" applyBorder="1"/>
    <xf numFmtId="10" fontId="50" fillId="0" borderId="0" xfId="34" applyNumberFormat="1" applyFont="1" applyAlignment="1">
      <alignment horizontal="left" vertical="center" wrapText="1"/>
    </xf>
    <xf numFmtId="10" fontId="16" fillId="0" borderId="0" xfId="34" applyNumberFormat="1" applyFont="1" applyAlignment="1">
      <alignment horizontal="right" wrapText="1"/>
    </xf>
    <xf numFmtId="1" fontId="9" fillId="16" borderId="0" xfId="34" applyNumberFormat="1" applyFont="1" applyFill="1" applyAlignment="1">
      <alignment horizontal="left" vertical="center"/>
    </xf>
    <xf numFmtId="10" fontId="52" fillId="0" borderId="0" xfId="34" applyNumberFormat="1" applyFont="1" applyAlignment="1">
      <alignment horizontal="center"/>
    </xf>
    <xf numFmtId="0" fontId="50" fillId="0" borderId="0" xfId="34" applyFont="1" applyAlignment="1">
      <alignment horizontal="left" vertical="top" wrapText="1"/>
    </xf>
  </cellXfs>
  <cellStyles count="43">
    <cellStyle name="Akzent1" xfId="1" builtinId="29" customBuiltin="1"/>
    <cellStyle name="Akzent2" xfId="2" builtinId="33" customBuiltin="1"/>
    <cellStyle name="Akzent3" xfId="3" builtinId="37" customBuiltin="1"/>
    <cellStyle name="Akzent4" xfId="4" builtinId="41" customBuiltin="1"/>
    <cellStyle name="Akzent5" xfId="5" builtinId="45" customBuiltin="1"/>
    <cellStyle name="Akzent6" xfId="6" builtinId="49" customBuiltin="1"/>
    <cellStyle name="Ausgabe" xfId="7" builtinId="21" customBuiltin="1"/>
    <cellStyle name="Berechnung" xfId="8" builtinId="22" customBuiltin="1"/>
    <cellStyle name="Dezimal 2" xfId="9" xr:uid="{00000000-0005-0000-0000-000008000000}"/>
    <cellStyle name="Dezimal 2 2" xfId="10" xr:uid="{00000000-0005-0000-0000-000009000000}"/>
    <cellStyle name="Dezimal 2 2 2" xfId="11" xr:uid="{00000000-0005-0000-0000-00000A000000}"/>
    <cellStyle name="Dezimal_T00003 2" xfId="12" xr:uid="{00000000-0005-0000-0000-00000B000000}"/>
    <cellStyle name="Eingabe" xfId="13" builtinId="20" customBuiltin="1"/>
    <cellStyle name="Ergebnis" xfId="14" builtinId="25" customBuiltin="1"/>
    <cellStyle name="Erklärender Text" xfId="15" builtinId="53" customBuiltin="1"/>
    <cellStyle name="Euro" xfId="16" xr:uid="{00000000-0005-0000-0000-00000F000000}"/>
    <cellStyle name="graue hinterlegung" xfId="17" xr:uid="{00000000-0005-0000-0000-000010000000}"/>
    <cellStyle name="Gut" xfId="18" builtinId="26" customBuiltin="1"/>
    <cellStyle name="Komma" xfId="19" builtinId="3"/>
    <cellStyle name="Komma 2" xfId="20" xr:uid="{00000000-0005-0000-0000-000013000000}"/>
    <cellStyle name="Neutral" xfId="21" builtinId="28" customBuiltin="1"/>
    <cellStyle name="Notiz" xfId="22" builtinId="10" customBuiltin="1"/>
    <cellStyle name="Prozent" xfId="23" builtinId="5"/>
    <cellStyle name="Prozent 2" xfId="24" xr:uid="{00000000-0005-0000-0000-000017000000}"/>
    <cellStyle name="Prozent 3" xfId="25" xr:uid="{00000000-0005-0000-0000-000018000000}"/>
    <cellStyle name="Schlecht" xfId="26" builtinId="27" customBuiltin="1"/>
    <cellStyle name="Standard" xfId="0" builtinId="0"/>
    <cellStyle name="Standard 2" xfId="27" xr:uid="{00000000-0005-0000-0000-00001B000000}"/>
    <cellStyle name="Standard 2 2" xfId="28" xr:uid="{00000000-0005-0000-0000-00001C000000}"/>
    <cellStyle name="Standard 3" xfId="29" xr:uid="{00000000-0005-0000-0000-00001D000000}"/>
    <cellStyle name="Standard 3 2" xfId="30" xr:uid="{00000000-0005-0000-0000-00001E000000}"/>
    <cellStyle name="Standard 3 3" xfId="31" xr:uid="{00000000-0005-0000-0000-00001F000000}"/>
    <cellStyle name="Standard 4" xfId="32" xr:uid="{00000000-0005-0000-0000-000020000000}"/>
    <cellStyle name="Standard 5" xfId="33" xr:uid="{00000000-0005-0000-0000-000021000000}"/>
    <cellStyle name="Standard_K.Schätzung 2" xfId="34" xr:uid="{00000000-0005-0000-0000-000022000000}"/>
    <cellStyle name="Überschrift" xfId="35" builtinId="15" customBuiltin="1"/>
    <cellStyle name="Überschrift 1" xfId="36" builtinId="16" customBuiltin="1"/>
    <cellStyle name="Überschrift 2" xfId="37" builtinId="17" customBuiltin="1"/>
    <cellStyle name="Überschrift 3" xfId="38" builtinId="18" customBuiltin="1"/>
    <cellStyle name="Überschrift 4" xfId="39" builtinId="19" customBuiltin="1"/>
    <cellStyle name="Verknüpfte Zelle" xfId="40" builtinId="24" customBuiltin="1"/>
    <cellStyle name="Warnender Text" xfId="41" builtinId="11" customBuiltin="1"/>
    <cellStyle name="Zelle überprüfen" xfId="42" builtinId="23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Scroll" dx="22" fmlaLink="$E$42" horiz="1" max="10" min="1" page="0" val="5"/>
</file>

<file path=xl/ctrlProps/ctrlProp10.xml><?xml version="1.0" encoding="utf-8"?>
<formControlPr xmlns="http://schemas.microsoft.com/office/spreadsheetml/2009/9/main" objectType="Scroll" dx="22" fmlaLink="$E$42" horiz="1" max="10" min="1" page="0" val="7"/>
</file>

<file path=xl/ctrlProps/ctrlProp11.xml><?xml version="1.0" encoding="utf-8"?>
<formControlPr xmlns="http://schemas.microsoft.com/office/spreadsheetml/2009/9/main" objectType="Scroll" dx="22" fmlaLink="$E$43" horiz="1" max="10" min="1" page="0" val="4"/>
</file>

<file path=xl/ctrlProps/ctrlProp12.xml><?xml version="1.0" encoding="utf-8"?>
<formControlPr xmlns="http://schemas.microsoft.com/office/spreadsheetml/2009/9/main" objectType="Scroll" dx="22" fmlaLink="$E$44" horiz="1" max="10" min="1" page="0" val="2"/>
</file>

<file path=xl/ctrlProps/ctrlProp13.xml><?xml version="1.0" encoding="utf-8"?>
<formControlPr xmlns="http://schemas.microsoft.com/office/spreadsheetml/2009/9/main" objectType="Scroll" dx="22" fmlaLink="$E$45" horiz="1" max="5" min="1" page="0"/>
</file>

<file path=xl/ctrlProps/ctrlProp14.xml><?xml version="1.0" encoding="utf-8"?>
<formControlPr xmlns="http://schemas.microsoft.com/office/spreadsheetml/2009/9/main" objectType="Scroll" dx="22" fmlaLink="$E$46" horiz="1" max="5" min="1" page="0" val="2"/>
</file>

<file path=xl/ctrlProps/ctrlProp15.xml><?xml version="1.0" encoding="utf-8"?>
<formControlPr xmlns="http://schemas.microsoft.com/office/spreadsheetml/2009/9/main" objectType="Scroll" dx="22" fmlaLink="$E$48" horiz="1" max="5" page="0" val="0"/>
</file>

<file path=xl/ctrlProps/ctrlProp16.xml><?xml version="1.0" encoding="utf-8"?>
<formControlPr xmlns="http://schemas.microsoft.com/office/spreadsheetml/2009/9/main" objectType="Scroll" dx="22" fmlaLink="$E$49" horiz="1" max="3" page="0" val="0"/>
</file>

<file path=xl/ctrlProps/ctrlProp17.xml><?xml version="1.0" encoding="utf-8"?>
<formControlPr xmlns="http://schemas.microsoft.com/office/spreadsheetml/2009/9/main" objectType="Scroll" dx="22" fmlaLink="$E$50" horiz="1" max="3" page="0"/>
</file>

<file path=xl/ctrlProps/ctrlProp18.xml><?xml version="1.0" encoding="utf-8"?>
<formControlPr xmlns="http://schemas.microsoft.com/office/spreadsheetml/2009/9/main" objectType="Scroll" dx="22" fmlaLink="$E$51" horiz="1" max="5" page="0" val="0"/>
</file>

<file path=xl/ctrlProps/ctrlProp2.xml><?xml version="1.0" encoding="utf-8"?>
<formControlPr xmlns="http://schemas.microsoft.com/office/spreadsheetml/2009/9/main" objectType="Scroll" dx="22" fmlaLink="$E$43" horiz="1" max="10" min="1" page="0" val="4"/>
</file>

<file path=xl/ctrlProps/ctrlProp3.xml><?xml version="1.0" encoding="utf-8"?>
<formControlPr xmlns="http://schemas.microsoft.com/office/spreadsheetml/2009/9/main" objectType="Scroll" dx="22" fmlaLink="$E$44" horiz="1" max="10" min="1" page="0" val="2"/>
</file>

<file path=xl/ctrlProps/ctrlProp4.xml><?xml version="1.0" encoding="utf-8"?>
<formControlPr xmlns="http://schemas.microsoft.com/office/spreadsheetml/2009/9/main" objectType="Scroll" dx="22" fmlaLink="$E$45" horiz="1" max="5" min="1" page="0"/>
</file>

<file path=xl/ctrlProps/ctrlProp5.xml><?xml version="1.0" encoding="utf-8"?>
<formControlPr xmlns="http://schemas.microsoft.com/office/spreadsheetml/2009/9/main" objectType="Scroll" dx="22" fmlaLink="$E$46" horiz="1" max="5" min="1" page="0" val="2"/>
</file>

<file path=xl/ctrlProps/ctrlProp6.xml><?xml version="1.0" encoding="utf-8"?>
<formControlPr xmlns="http://schemas.microsoft.com/office/spreadsheetml/2009/9/main" objectType="Scroll" dx="22" fmlaLink="$E$48" horiz="1" max="5" page="0" val="0"/>
</file>

<file path=xl/ctrlProps/ctrlProp7.xml><?xml version="1.0" encoding="utf-8"?>
<formControlPr xmlns="http://schemas.microsoft.com/office/spreadsheetml/2009/9/main" objectType="Scroll" dx="22" fmlaLink="$E$49" horiz="1" max="3" page="0" val="0"/>
</file>

<file path=xl/ctrlProps/ctrlProp8.xml><?xml version="1.0" encoding="utf-8"?>
<formControlPr xmlns="http://schemas.microsoft.com/office/spreadsheetml/2009/9/main" objectType="Scroll" dx="22" fmlaLink="$E$50" horiz="1" max="3" page="0" val="0"/>
</file>

<file path=xl/ctrlProps/ctrlProp9.xml><?xml version="1.0" encoding="utf-8"?>
<formControlPr xmlns="http://schemas.microsoft.com/office/spreadsheetml/2009/9/main" objectType="Scroll" dx="22" fmlaLink="$E$51" horiz="1" max="5" page="0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41</xdr:row>
          <xdr:rowOff>28575</xdr:rowOff>
        </xdr:from>
        <xdr:to>
          <xdr:col>8</xdr:col>
          <xdr:colOff>1019175</xdr:colOff>
          <xdr:row>41</xdr:row>
          <xdr:rowOff>133350</xdr:rowOff>
        </xdr:to>
        <xdr:sp macro="" textlink="">
          <xdr:nvSpPr>
            <xdr:cNvPr id="4097" name="Scroll Bar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0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42</xdr:row>
          <xdr:rowOff>28575</xdr:rowOff>
        </xdr:from>
        <xdr:to>
          <xdr:col>8</xdr:col>
          <xdr:colOff>1028700</xdr:colOff>
          <xdr:row>42</xdr:row>
          <xdr:rowOff>133350</xdr:rowOff>
        </xdr:to>
        <xdr:sp macro="" textlink="">
          <xdr:nvSpPr>
            <xdr:cNvPr id="4098" name="Scroll Bar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0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43</xdr:row>
          <xdr:rowOff>28575</xdr:rowOff>
        </xdr:from>
        <xdr:to>
          <xdr:col>8</xdr:col>
          <xdr:colOff>1028700</xdr:colOff>
          <xdr:row>43</xdr:row>
          <xdr:rowOff>133350</xdr:rowOff>
        </xdr:to>
        <xdr:sp macro="" textlink="">
          <xdr:nvSpPr>
            <xdr:cNvPr id="4099" name="Scroll Bar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0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44</xdr:row>
          <xdr:rowOff>28575</xdr:rowOff>
        </xdr:from>
        <xdr:to>
          <xdr:col>8</xdr:col>
          <xdr:colOff>1028700</xdr:colOff>
          <xdr:row>44</xdr:row>
          <xdr:rowOff>133350</xdr:rowOff>
        </xdr:to>
        <xdr:sp macro="" textlink="">
          <xdr:nvSpPr>
            <xdr:cNvPr id="4100" name="Scroll Bar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0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45</xdr:row>
          <xdr:rowOff>28575</xdr:rowOff>
        </xdr:from>
        <xdr:to>
          <xdr:col>8</xdr:col>
          <xdr:colOff>1028700</xdr:colOff>
          <xdr:row>45</xdr:row>
          <xdr:rowOff>133350</xdr:rowOff>
        </xdr:to>
        <xdr:sp macro="" textlink="">
          <xdr:nvSpPr>
            <xdr:cNvPr id="4101" name="Scroll Bar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0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47</xdr:row>
          <xdr:rowOff>28575</xdr:rowOff>
        </xdr:from>
        <xdr:to>
          <xdr:col>8</xdr:col>
          <xdr:colOff>1028700</xdr:colOff>
          <xdr:row>47</xdr:row>
          <xdr:rowOff>133350</xdr:rowOff>
        </xdr:to>
        <xdr:sp macro="" textlink="">
          <xdr:nvSpPr>
            <xdr:cNvPr id="4102" name="Scroll Bar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0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48</xdr:row>
          <xdr:rowOff>28575</xdr:rowOff>
        </xdr:from>
        <xdr:to>
          <xdr:col>8</xdr:col>
          <xdr:colOff>1028700</xdr:colOff>
          <xdr:row>48</xdr:row>
          <xdr:rowOff>133350</xdr:rowOff>
        </xdr:to>
        <xdr:sp macro="" textlink="">
          <xdr:nvSpPr>
            <xdr:cNvPr id="4103" name="Scroll Bar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0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49</xdr:row>
          <xdr:rowOff>28575</xdr:rowOff>
        </xdr:from>
        <xdr:to>
          <xdr:col>8</xdr:col>
          <xdr:colOff>1028700</xdr:colOff>
          <xdr:row>49</xdr:row>
          <xdr:rowOff>133350</xdr:rowOff>
        </xdr:to>
        <xdr:sp macro="" textlink="">
          <xdr:nvSpPr>
            <xdr:cNvPr id="4104" name="Scroll Bar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0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50</xdr:row>
          <xdr:rowOff>28575</xdr:rowOff>
        </xdr:from>
        <xdr:to>
          <xdr:col>8</xdr:col>
          <xdr:colOff>1028700</xdr:colOff>
          <xdr:row>50</xdr:row>
          <xdr:rowOff>133350</xdr:rowOff>
        </xdr:to>
        <xdr:sp macro="" textlink="">
          <xdr:nvSpPr>
            <xdr:cNvPr id="4105" name="Scroll Bar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0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>
    <xdr:from>
      <xdr:col>5</xdr:col>
      <xdr:colOff>8282</xdr:colOff>
      <xdr:row>35</xdr:row>
      <xdr:rowOff>154781</xdr:rowOff>
    </xdr:from>
    <xdr:to>
      <xdr:col>8</xdr:col>
      <xdr:colOff>638175</xdr:colOff>
      <xdr:row>56</xdr:row>
      <xdr:rowOff>76202</xdr:rowOff>
    </xdr:to>
    <xdr:grpSp>
      <xdr:nvGrpSpPr>
        <xdr:cNvPr id="8" name="Gruppieren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pSpPr/>
      </xdr:nvGrpSpPr>
      <xdr:grpSpPr>
        <a:xfrm>
          <a:off x="4437407" y="4631531"/>
          <a:ext cx="3211168" cy="2950371"/>
          <a:chOff x="4483093" y="4726781"/>
          <a:chExt cx="3178182" cy="3007521"/>
        </a:xfrm>
      </xdr:grpSpPr>
      <xdr:grpSp>
        <xdr:nvGrpSpPr>
          <xdr:cNvPr id="9" name="Gruppieren 1">
            <a:extLst>
              <a:ext uri="{FF2B5EF4-FFF2-40B4-BE49-F238E27FC236}">
                <a16:creationId xmlns:a16="http://schemas.microsoft.com/office/drawing/2014/main" id="{00000000-0008-0000-0000-000009000000}"/>
              </a:ext>
            </a:extLst>
          </xdr:cNvPr>
          <xdr:cNvGrpSpPr>
            <a:grpSpLocks/>
          </xdr:cNvGrpSpPr>
        </xdr:nvGrpSpPr>
        <xdr:grpSpPr bwMode="auto">
          <a:xfrm>
            <a:off x="4483093" y="4826271"/>
            <a:ext cx="1285378" cy="2908031"/>
            <a:chOff x="4881355" y="5456406"/>
            <a:chExt cx="697897" cy="2697513"/>
          </a:xfrm>
        </xdr:grpSpPr>
        <xdr:cxnSp macro="">
          <xdr:nvCxnSpPr>
            <xdr:cNvPr id="12" name="Gerade Verbindung 4">
              <a:extLst>
                <a:ext uri="{FF2B5EF4-FFF2-40B4-BE49-F238E27FC236}">
                  <a16:creationId xmlns:a16="http://schemas.microsoft.com/office/drawing/2014/main" id="{00000000-0008-0000-0000-00000C000000}"/>
                </a:ext>
              </a:extLst>
            </xdr:cNvPr>
            <xdr:cNvCxnSpPr/>
          </xdr:nvCxnSpPr>
          <xdr:spPr>
            <a:xfrm flipH="1">
              <a:off x="5576505" y="5456406"/>
              <a:ext cx="2690" cy="2697513"/>
            </a:xfrm>
            <a:prstGeom prst="line">
              <a:avLst/>
            </a:prstGeom>
            <a:ln>
              <a:solidFill>
                <a:schemeClr val="bg1">
                  <a:lumMod val="50000"/>
                </a:schemeClr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3" name="Gerade Verbindung mit Pfeil 12">
              <a:extLst>
                <a:ext uri="{FF2B5EF4-FFF2-40B4-BE49-F238E27FC236}">
                  <a16:creationId xmlns:a16="http://schemas.microsoft.com/office/drawing/2014/main" id="{00000000-0008-0000-0000-00000D000000}"/>
                </a:ext>
              </a:extLst>
            </xdr:cNvPr>
            <xdr:cNvCxnSpPr/>
          </xdr:nvCxnSpPr>
          <xdr:spPr>
            <a:xfrm flipH="1">
              <a:off x="4881355" y="8147946"/>
              <a:ext cx="697897" cy="5972"/>
            </a:xfrm>
            <a:prstGeom prst="straightConnector1">
              <a:avLst/>
            </a:prstGeom>
            <a:ln>
              <a:solidFill>
                <a:schemeClr val="bg1">
                  <a:lumMod val="50000"/>
                </a:schemeClr>
              </a:solidFill>
              <a:tailEnd type="arrow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cxnSp macro="">
        <xdr:nvCxnSpPr>
          <xdr:cNvPr id="10" name="Gerader Verbinder 9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CxnSpPr/>
        </xdr:nvCxnSpPr>
        <xdr:spPr>
          <a:xfrm>
            <a:off x="5766594" y="4829969"/>
            <a:ext cx="1894681" cy="2381"/>
          </a:xfrm>
          <a:prstGeom prst="line">
            <a:avLst/>
          </a:prstGeom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1" name="Gerader Verbinder 10">
            <a:extLst>
              <a:ext uri="{FF2B5EF4-FFF2-40B4-BE49-F238E27FC236}">
                <a16:creationId xmlns:a16="http://schemas.microsoft.com/office/drawing/2014/main" id="{00000000-0008-0000-0000-00000B000000}"/>
              </a:ext>
            </a:extLst>
          </xdr:cNvPr>
          <xdr:cNvCxnSpPr/>
        </xdr:nvCxnSpPr>
        <xdr:spPr>
          <a:xfrm flipH="1" flipV="1">
            <a:off x="7658894" y="4726781"/>
            <a:ext cx="2381" cy="110332"/>
          </a:xfrm>
          <a:prstGeom prst="line">
            <a:avLst/>
          </a:prstGeom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7</xdr:col>
      <xdr:colOff>666750</xdr:colOff>
      <xdr:row>40</xdr:row>
      <xdr:rowOff>25977</xdr:rowOff>
    </xdr:from>
    <xdr:to>
      <xdr:col>8</xdr:col>
      <xdr:colOff>372515</xdr:colOff>
      <xdr:row>50</xdr:row>
      <xdr:rowOff>150366</xdr:rowOff>
    </xdr:to>
    <xdr:grpSp>
      <xdr:nvGrpSpPr>
        <xdr:cNvPr id="5" name="Gruppier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pSpPr/>
      </xdr:nvGrpSpPr>
      <xdr:grpSpPr>
        <a:xfrm>
          <a:off x="6696075" y="5264727"/>
          <a:ext cx="686840" cy="1638864"/>
          <a:chOff x="6695376" y="5275792"/>
          <a:chExt cx="689183" cy="1694127"/>
        </a:xfrm>
      </xdr:grpSpPr>
      <xdr:cxnSp macro="">
        <xdr:nvCxnSpPr>
          <xdr:cNvPr id="14" name="Gerader Verbinder 13">
            <a:extLst>
              <a:ext uri="{FF2B5EF4-FFF2-40B4-BE49-F238E27FC236}">
                <a16:creationId xmlns:a16="http://schemas.microsoft.com/office/drawing/2014/main" id="{00000000-0008-0000-0000-00000E000000}"/>
              </a:ext>
            </a:extLst>
          </xdr:cNvPr>
          <xdr:cNvCxnSpPr/>
        </xdr:nvCxnSpPr>
        <xdr:spPr>
          <a:xfrm rot="5400000" flipH="1" flipV="1">
            <a:off x="6365658" y="6319648"/>
            <a:ext cx="878030" cy="112950"/>
          </a:xfrm>
          <a:prstGeom prst="bentConnector3">
            <a:avLst>
              <a:gd name="adj1" fmla="val 37632"/>
            </a:avLst>
          </a:prstGeom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5" name="Gerader Verbinder 13">
            <a:extLst>
              <a:ext uri="{FF2B5EF4-FFF2-40B4-BE49-F238E27FC236}">
                <a16:creationId xmlns:a16="http://schemas.microsoft.com/office/drawing/2014/main" id="{00000000-0008-0000-0000-00000F000000}"/>
              </a:ext>
            </a:extLst>
          </xdr:cNvPr>
          <xdr:cNvCxnSpPr/>
        </xdr:nvCxnSpPr>
        <xdr:spPr>
          <a:xfrm rot="16200000" flipV="1">
            <a:off x="6835480" y="6318748"/>
            <a:ext cx="873075" cy="114942"/>
          </a:xfrm>
          <a:prstGeom prst="bentConnector3">
            <a:avLst>
              <a:gd name="adj1" fmla="val 37560"/>
            </a:avLst>
          </a:prstGeom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6" name="Verbinder: gewinkelt 15">
            <a:extLst>
              <a:ext uri="{FF2B5EF4-FFF2-40B4-BE49-F238E27FC236}">
                <a16:creationId xmlns:a16="http://schemas.microsoft.com/office/drawing/2014/main" id="{00000000-0008-0000-0000-000010000000}"/>
              </a:ext>
            </a:extLst>
          </xdr:cNvPr>
          <xdr:cNvCxnSpPr/>
        </xdr:nvCxnSpPr>
        <xdr:spPr>
          <a:xfrm rot="16200000" flipV="1">
            <a:off x="6448893" y="5522275"/>
            <a:ext cx="658740" cy="165774"/>
          </a:xfrm>
          <a:prstGeom prst="bentConnector3">
            <a:avLst>
              <a:gd name="adj1" fmla="val 199"/>
            </a:avLst>
          </a:prstGeom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8" name="Verbinder: gewinkelt 17">
            <a:extLst>
              <a:ext uri="{FF2B5EF4-FFF2-40B4-BE49-F238E27FC236}">
                <a16:creationId xmlns:a16="http://schemas.microsoft.com/office/drawing/2014/main" id="{00000000-0008-0000-0000-000012000000}"/>
              </a:ext>
            </a:extLst>
          </xdr:cNvPr>
          <xdr:cNvCxnSpPr/>
        </xdr:nvCxnSpPr>
        <xdr:spPr>
          <a:xfrm rot="16200000" flipH="1">
            <a:off x="6725576" y="6837759"/>
            <a:ext cx="152400" cy="111919"/>
          </a:xfrm>
          <a:prstGeom prst="bentConnector3">
            <a:avLst>
              <a:gd name="adj1" fmla="val -3125"/>
            </a:avLst>
          </a:prstGeom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9" name="Verbinder: gewinkelt 18">
            <a:extLst>
              <a:ext uri="{FF2B5EF4-FFF2-40B4-BE49-F238E27FC236}">
                <a16:creationId xmlns:a16="http://schemas.microsoft.com/office/drawing/2014/main" id="{00000000-0008-0000-0000-000013000000}"/>
              </a:ext>
            </a:extLst>
          </xdr:cNvPr>
          <xdr:cNvCxnSpPr/>
        </xdr:nvCxnSpPr>
        <xdr:spPr>
          <a:xfrm rot="5400000">
            <a:off x="7197329" y="6835378"/>
            <a:ext cx="152400" cy="111919"/>
          </a:xfrm>
          <a:prstGeom prst="bentConnector3">
            <a:avLst>
              <a:gd name="adj1" fmla="val -3125"/>
            </a:avLst>
          </a:prstGeom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20" name="Verbinder: gewinkelt 19">
            <a:extLst>
              <a:ext uri="{FF2B5EF4-FFF2-40B4-BE49-F238E27FC236}">
                <a16:creationId xmlns:a16="http://schemas.microsoft.com/office/drawing/2014/main" id="{00000000-0008-0000-0000-000014000000}"/>
              </a:ext>
            </a:extLst>
          </xdr:cNvPr>
          <xdr:cNvCxnSpPr/>
        </xdr:nvCxnSpPr>
        <xdr:spPr>
          <a:xfrm rot="5400000" flipH="1" flipV="1">
            <a:off x="6969899" y="5523747"/>
            <a:ext cx="659932" cy="169389"/>
          </a:xfrm>
          <a:prstGeom prst="bentConnector3">
            <a:avLst>
              <a:gd name="adj1" fmla="val 1119"/>
            </a:avLst>
          </a:prstGeom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41</xdr:row>
          <xdr:rowOff>28575</xdr:rowOff>
        </xdr:from>
        <xdr:to>
          <xdr:col>8</xdr:col>
          <xdr:colOff>1019175</xdr:colOff>
          <xdr:row>41</xdr:row>
          <xdr:rowOff>133350</xdr:rowOff>
        </xdr:to>
        <xdr:sp macro="" textlink="">
          <xdr:nvSpPr>
            <xdr:cNvPr id="3073" name="Scroll Bar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1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42</xdr:row>
          <xdr:rowOff>28575</xdr:rowOff>
        </xdr:from>
        <xdr:to>
          <xdr:col>8</xdr:col>
          <xdr:colOff>1028700</xdr:colOff>
          <xdr:row>42</xdr:row>
          <xdr:rowOff>133350</xdr:rowOff>
        </xdr:to>
        <xdr:sp macro="" textlink="">
          <xdr:nvSpPr>
            <xdr:cNvPr id="3074" name="Scroll Bar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1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43</xdr:row>
          <xdr:rowOff>28575</xdr:rowOff>
        </xdr:from>
        <xdr:to>
          <xdr:col>8</xdr:col>
          <xdr:colOff>1028700</xdr:colOff>
          <xdr:row>43</xdr:row>
          <xdr:rowOff>133350</xdr:rowOff>
        </xdr:to>
        <xdr:sp macro="" textlink="">
          <xdr:nvSpPr>
            <xdr:cNvPr id="3075" name="Scroll Bar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1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44</xdr:row>
          <xdr:rowOff>28575</xdr:rowOff>
        </xdr:from>
        <xdr:to>
          <xdr:col>8</xdr:col>
          <xdr:colOff>1028700</xdr:colOff>
          <xdr:row>44</xdr:row>
          <xdr:rowOff>133350</xdr:rowOff>
        </xdr:to>
        <xdr:sp macro="" textlink="">
          <xdr:nvSpPr>
            <xdr:cNvPr id="3076" name="Scroll Bar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1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45</xdr:row>
          <xdr:rowOff>28575</xdr:rowOff>
        </xdr:from>
        <xdr:to>
          <xdr:col>8</xdr:col>
          <xdr:colOff>1028700</xdr:colOff>
          <xdr:row>45</xdr:row>
          <xdr:rowOff>133350</xdr:rowOff>
        </xdr:to>
        <xdr:sp macro="" textlink="">
          <xdr:nvSpPr>
            <xdr:cNvPr id="3077" name="Scroll Bar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1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47</xdr:row>
          <xdr:rowOff>28575</xdr:rowOff>
        </xdr:from>
        <xdr:to>
          <xdr:col>8</xdr:col>
          <xdr:colOff>1028700</xdr:colOff>
          <xdr:row>47</xdr:row>
          <xdr:rowOff>133350</xdr:rowOff>
        </xdr:to>
        <xdr:sp macro="" textlink="">
          <xdr:nvSpPr>
            <xdr:cNvPr id="3078" name="Scroll Bar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1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48</xdr:row>
          <xdr:rowOff>28575</xdr:rowOff>
        </xdr:from>
        <xdr:to>
          <xdr:col>8</xdr:col>
          <xdr:colOff>1028700</xdr:colOff>
          <xdr:row>48</xdr:row>
          <xdr:rowOff>133350</xdr:rowOff>
        </xdr:to>
        <xdr:sp macro="" textlink="">
          <xdr:nvSpPr>
            <xdr:cNvPr id="3079" name="Scroll Bar 7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00000000-0008-0000-0100-00000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49</xdr:row>
          <xdr:rowOff>28575</xdr:rowOff>
        </xdr:from>
        <xdr:to>
          <xdr:col>8</xdr:col>
          <xdr:colOff>1028700</xdr:colOff>
          <xdr:row>49</xdr:row>
          <xdr:rowOff>133350</xdr:rowOff>
        </xdr:to>
        <xdr:sp macro="" textlink="">
          <xdr:nvSpPr>
            <xdr:cNvPr id="3080" name="Scroll Bar 8" hidden="1">
              <a:extLst>
                <a:ext uri="{63B3BB69-23CF-44E3-9099-C40C66FF867C}">
                  <a14:compatExt spid="_x0000_s3080"/>
                </a:ext>
                <a:ext uri="{FF2B5EF4-FFF2-40B4-BE49-F238E27FC236}">
                  <a16:creationId xmlns:a16="http://schemas.microsoft.com/office/drawing/2014/main" id="{00000000-0008-0000-0100-00000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50</xdr:row>
          <xdr:rowOff>28575</xdr:rowOff>
        </xdr:from>
        <xdr:to>
          <xdr:col>8</xdr:col>
          <xdr:colOff>1028700</xdr:colOff>
          <xdr:row>50</xdr:row>
          <xdr:rowOff>133350</xdr:rowOff>
        </xdr:to>
        <xdr:sp macro="" textlink="">
          <xdr:nvSpPr>
            <xdr:cNvPr id="3081" name="Scroll Bar 9" hidden="1">
              <a:extLst>
                <a:ext uri="{63B3BB69-23CF-44E3-9099-C40C66FF867C}">
                  <a14:compatExt spid="_x0000_s3081"/>
                </a:ext>
                <a:ext uri="{FF2B5EF4-FFF2-40B4-BE49-F238E27FC236}">
                  <a16:creationId xmlns:a16="http://schemas.microsoft.com/office/drawing/2014/main" id="{00000000-0008-0000-0100-00000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>
    <xdr:from>
      <xdr:col>5</xdr:col>
      <xdr:colOff>19050</xdr:colOff>
      <xdr:row>35</xdr:row>
      <xdr:rowOff>158750</xdr:rowOff>
    </xdr:from>
    <xdr:to>
      <xdr:col>8</xdr:col>
      <xdr:colOff>682632</xdr:colOff>
      <xdr:row>56</xdr:row>
      <xdr:rowOff>80171</xdr:rowOff>
    </xdr:to>
    <xdr:grpSp>
      <xdr:nvGrpSpPr>
        <xdr:cNvPr id="9" name="Gruppieren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GrpSpPr/>
      </xdr:nvGrpSpPr>
      <xdr:grpSpPr>
        <a:xfrm>
          <a:off x="4448175" y="4635500"/>
          <a:ext cx="3244857" cy="2950371"/>
          <a:chOff x="4483093" y="4726781"/>
          <a:chExt cx="3178182" cy="3007521"/>
        </a:xfrm>
      </xdr:grpSpPr>
      <xdr:grpSp>
        <xdr:nvGrpSpPr>
          <xdr:cNvPr id="10" name="Gruppieren 1">
            <a:extLst>
              <a:ext uri="{FF2B5EF4-FFF2-40B4-BE49-F238E27FC236}">
                <a16:creationId xmlns:a16="http://schemas.microsoft.com/office/drawing/2014/main" id="{00000000-0008-0000-0100-00000A000000}"/>
              </a:ext>
            </a:extLst>
          </xdr:cNvPr>
          <xdr:cNvGrpSpPr>
            <a:grpSpLocks/>
          </xdr:cNvGrpSpPr>
        </xdr:nvGrpSpPr>
        <xdr:grpSpPr bwMode="auto">
          <a:xfrm>
            <a:off x="4483093" y="4826271"/>
            <a:ext cx="1285378" cy="2908031"/>
            <a:chOff x="4881355" y="5456406"/>
            <a:chExt cx="697897" cy="2697513"/>
          </a:xfrm>
        </xdr:grpSpPr>
        <xdr:cxnSp macro="">
          <xdr:nvCxnSpPr>
            <xdr:cNvPr id="13" name="Gerade Verbindung 4">
              <a:extLst>
                <a:ext uri="{FF2B5EF4-FFF2-40B4-BE49-F238E27FC236}">
                  <a16:creationId xmlns:a16="http://schemas.microsoft.com/office/drawing/2014/main" id="{00000000-0008-0000-0100-00000D000000}"/>
                </a:ext>
              </a:extLst>
            </xdr:cNvPr>
            <xdr:cNvCxnSpPr/>
          </xdr:nvCxnSpPr>
          <xdr:spPr>
            <a:xfrm flipH="1">
              <a:off x="5576505" y="5456406"/>
              <a:ext cx="2690" cy="2697513"/>
            </a:xfrm>
            <a:prstGeom prst="line">
              <a:avLst/>
            </a:prstGeom>
            <a:ln>
              <a:solidFill>
                <a:schemeClr val="bg1">
                  <a:lumMod val="50000"/>
                </a:schemeClr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5" name="Gerade Verbindung mit Pfeil 14">
              <a:extLst>
                <a:ext uri="{FF2B5EF4-FFF2-40B4-BE49-F238E27FC236}">
                  <a16:creationId xmlns:a16="http://schemas.microsoft.com/office/drawing/2014/main" id="{00000000-0008-0000-0100-00000F000000}"/>
                </a:ext>
              </a:extLst>
            </xdr:cNvPr>
            <xdr:cNvCxnSpPr/>
          </xdr:nvCxnSpPr>
          <xdr:spPr>
            <a:xfrm flipH="1">
              <a:off x="4881355" y="8147946"/>
              <a:ext cx="697897" cy="5972"/>
            </a:xfrm>
            <a:prstGeom prst="straightConnector1">
              <a:avLst/>
            </a:prstGeom>
            <a:ln>
              <a:solidFill>
                <a:schemeClr val="bg1">
                  <a:lumMod val="50000"/>
                </a:schemeClr>
              </a:solidFill>
              <a:tailEnd type="arrow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cxnSp macro="">
        <xdr:nvCxnSpPr>
          <xdr:cNvPr id="11" name="Gerader Verbinder 10">
            <a:extLst>
              <a:ext uri="{FF2B5EF4-FFF2-40B4-BE49-F238E27FC236}">
                <a16:creationId xmlns:a16="http://schemas.microsoft.com/office/drawing/2014/main" id="{00000000-0008-0000-0100-00000B000000}"/>
              </a:ext>
            </a:extLst>
          </xdr:cNvPr>
          <xdr:cNvCxnSpPr/>
        </xdr:nvCxnSpPr>
        <xdr:spPr>
          <a:xfrm>
            <a:off x="5766594" y="4829969"/>
            <a:ext cx="1894681" cy="2381"/>
          </a:xfrm>
          <a:prstGeom prst="line">
            <a:avLst/>
          </a:prstGeom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2" name="Gerader Verbinder 11">
            <a:extLst>
              <a:ext uri="{FF2B5EF4-FFF2-40B4-BE49-F238E27FC236}">
                <a16:creationId xmlns:a16="http://schemas.microsoft.com/office/drawing/2014/main" id="{00000000-0008-0000-0100-00000C000000}"/>
              </a:ext>
            </a:extLst>
          </xdr:cNvPr>
          <xdr:cNvCxnSpPr/>
        </xdr:nvCxnSpPr>
        <xdr:spPr>
          <a:xfrm flipH="1" flipV="1">
            <a:off x="7658894" y="4726781"/>
            <a:ext cx="2381" cy="110332"/>
          </a:xfrm>
          <a:prstGeom prst="line">
            <a:avLst/>
          </a:prstGeom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7</xdr:col>
      <xdr:colOff>672041</xdr:colOff>
      <xdr:row>40</xdr:row>
      <xdr:rowOff>10583</xdr:rowOff>
    </xdr:from>
    <xdr:to>
      <xdr:col>8</xdr:col>
      <xdr:colOff>382266</xdr:colOff>
      <xdr:row>51</xdr:row>
      <xdr:rowOff>6085</xdr:rowOff>
    </xdr:to>
    <xdr:grpSp>
      <xdr:nvGrpSpPr>
        <xdr:cNvPr id="8" name="Gruppieren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GrpSpPr/>
      </xdr:nvGrpSpPr>
      <xdr:grpSpPr>
        <a:xfrm>
          <a:off x="6701366" y="5249333"/>
          <a:ext cx="691300" cy="1671902"/>
          <a:chOff x="6695376" y="5275792"/>
          <a:chExt cx="689183" cy="1694127"/>
        </a:xfrm>
      </xdr:grpSpPr>
      <xdr:cxnSp macro="">
        <xdr:nvCxnSpPr>
          <xdr:cNvPr id="17" name="Gerader Verbinder 13">
            <a:extLst>
              <a:ext uri="{FF2B5EF4-FFF2-40B4-BE49-F238E27FC236}">
                <a16:creationId xmlns:a16="http://schemas.microsoft.com/office/drawing/2014/main" id="{00000000-0008-0000-0100-000011000000}"/>
              </a:ext>
            </a:extLst>
          </xdr:cNvPr>
          <xdr:cNvCxnSpPr/>
        </xdr:nvCxnSpPr>
        <xdr:spPr>
          <a:xfrm rot="5400000" flipH="1" flipV="1">
            <a:off x="6365658" y="6319648"/>
            <a:ext cx="878030" cy="112950"/>
          </a:xfrm>
          <a:prstGeom prst="bentConnector3">
            <a:avLst>
              <a:gd name="adj1" fmla="val 37632"/>
            </a:avLst>
          </a:prstGeom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8" name="Gerader Verbinder 13">
            <a:extLst>
              <a:ext uri="{FF2B5EF4-FFF2-40B4-BE49-F238E27FC236}">
                <a16:creationId xmlns:a16="http://schemas.microsoft.com/office/drawing/2014/main" id="{00000000-0008-0000-0100-000012000000}"/>
              </a:ext>
            </a:extLst>
          </xdr:cNvPr>
          <xdr:cNvCxnSpPr/>
        </xdr:nvCxnSpPr>
        <xdr:spPr>
          <a:xfrm rot="16200000" flipV="1">
            <a:off x="6835480" y="6318748"/>
            <a:ext cx="873075" cy="114942"/>
          </a:xfrm>
          <a:prstGeom prst="bentConnector3">
            <a:avLst>
              <a:gd name="adj1" fmla="val 37560"/>
            </a:avLst>
          </a:prstGeom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9" name="Verbinder: gewinkelt 18">
            <a:extLst>
              <a:ext uri="{FF2B5EF4-FFF2-40B4-BE49-F238E27FC236}">
                <a16:creationId xmlns:a16="http://schemas.microsoft.com/office/drawing/2014/main" id="{00000000-0008-0000-0100-000013000000}"/>
              </a:ext>
            </a:extLst>
          </xdr:cNvPr>
          <xdr:cNvCxnSpPr/>
        </xdr:nvCxnSpPr>
        <xdr:spPr>
          <a:xfrm rot="16200000" flipV="1">
            <a:off x="6448893" y="5522275"/>
            <a:ext cx="658740" cy="165774"/>
          </a:xfrm>
          <a:prstGeom prst="bentConnector3">
            <a:avLst>
              <a:gd name="adj1" fmla="val 199"/>
            </a:avLst>
          </a:prstGeom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20" name="Verbinder: gewinkelt 19">
            <a:extLst>
              <a:ext uri="{FF2B5EF4-FFF2-40B4-BE49-F238E27FC236}">
                <a16:creationId xmlns:a16="http://schemas.microsoft.com/office/drawing/2014/main" id="{00000000-0008-0000-0100-000014000000}"/>
              </a:ext>
            </a:extLst>
          </xdr:cNvPr>
          <xdr:cNvCxnSpPr/>
        </xdr:nvCxnSpPr>
        <xdr:spPr>
          <a:xfrm rot="16200000" flipH="1">
            <a:off x="6725576" y="6837759"/>
            <a:ext cx="152400" cy="111919"/>
          </a:xfrm>
          <a:prstGeom prst="bentConnector3">
            <a:avLst>
              <a:gd name="adj1" fmla="val -3125"/>
            </a:avLst>
          </a:prstGeom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21" name="Verbinder: gewinkelt 20">
            <a:extLst>
              <a:ext uri="{FF2B5EF4-FFF2-40B4-BE49-F238E27FC236}">
                <a16:creationId xmlns:a16="http://schemas.microsoft.com/office/drawing/2014/main" id="{00000000-0008-0000-0100-000015000000}"/>
              </a:ext>
            </a:extLst>
          </xdr:cNvPr>
          <xdr:cNvCxnSpPr/>
        </xdr:nvCxnSpPr>
        <xdr:spPr>
          <a:xfrm rot="5400000">
            <a:off x="7197329" y="6835378"/>
            <a:ext cx="152400" cy="111919"/>
          </a:xfrm>
          <a:prstGeom prst="bentConnector3">
            <a:avLst>
              <a:gd name="adj1" fmla="val -3125"/>
            </a:avLst>
          </a:prstGeom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22" name="Verbinder: gewinkelt 21">
            <a:extLst>
              <a:ext uri="{FF2B5EF4-FFF2-40B4-BE49-F238E27FC236}">
                <a16:creationId xmlns:a16="http://schemas.microsoft.com/office/drawing/2014/main" id="{00000000-0008-0000-0100-000016000000}"/>
              </a:ext>
            </a:extLst>
          </xdr:cNvPr>
          <xdr:cNvCxnSpPr/>
        </xdr:nvCxnSpPr>
        <xdr:spPr>
          <a:xfrm rot="5400000" flipH="1" flipV="1">
            <a:off x="6969899" y="5523747"/>
            <a:ext cx="659932" cy="169389"/>
          </a:xfrm>
          <a:prstGeom prst="bentConnector3">
            <a:avLst>
              <a:gd name="adj1" fmla="val 1119"/>
            </a:avLst>
          </a:prstGeom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4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3.xml"/><Relationship Id="rId12" Type="http://schemas.openxmlformats.org/officeDocument/2006/relationships/ctrlProp" Target="../ctrlProps/ctrlProp18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12.xml"/><Relationship Id="rId11" Type="http://schemas.openxmlformats.org/officeDocument/2006/relationships/ctrlProp" Target="../ctrlProps/ctrlProp17.xml"/><Relationship Id="rId5" Type="http://schemas.openxmlformats.org/officeDocument/2006/relationships/ctrlProp" Target="../ctrlProps/ctrlProp11.xml"/><Relationship Id="rId10" Type="http://schemas.openxmlformats.org/officeDocument/2006/relationships/ctrlProp" Target="../ctrlProps/ctrlProp16.xml"/><Relationship Id="rId4" Type="http://schemas.openxmlformats.org/officeDocument/2006/relationships/ctrlProp" Target="../ctrlProps/ctrlProp10.xml"/><Relationship Id="rId9" Type="http://schemas.openxmlformats.org/officeDocument/2006/relationships/ctrlProp" Target="../ctrlProps/ctrlProp1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8FC99C-F197-4E3E-9A87-6E120869EDB8}">
  <dimension ref="A1:M88"/>
  <sheetViews>
    <sheetView showGridLines="0" zoomScaleNormal="100" zoomScaleSheetLayoutView="85" zoomScalePageLayoutView="145" workbookViewId="0">
      <selection activeCell="J49" sqref="J49"/>
    </sheetView>
  </sheetViews>
  <sheetFormatPr baseColWidth="10" defaultColWidth="11.5703125" defaultRowHeight="12" x14ac:dyDescent="0.2"/>
  <cols>
    <col min="1" max="1" width="1.5703125" style="1" customWidth="1"/>
    <col min="2" max="2" width="3.28515625" style="6" customWidth="1"/>
    <col min="3" max="3" width="38.7109375" style="1" customWidth="1"/>
    <col min="4" max="4" width="8.140625" style="1" customWidth="1"/>
    <col min="5" max="5" width="14.7109375" style="1" customWidth="1"/>
    <col min="6" max="6" width="15.7109375" style="1" customWidth="1"/>
    <col min="7" max="7" width="8.28515625" style="7" customWidth="1"/>
    <col min="8" max="8" width="14.7109375" style="7" customWidth="1"/>
    <col min="9" max="9" width="15.7109375" style="8" customWidth="1"/>
    <col min="10" max="10" width="13.140625" style="1" bestFit="1" customWidth="1"/>
    <col min="11" max="16384" width="11.5703125" style="1"/>
  </cols>
  <sheetData>
    <row r="1" spans="1:9" ht="5.0999999999999996" customHeight="1" x14ac:dyDescent="0.2"/>
    <row r="2" spans="1:9" s="30" customFormat="1" ht="35.1" customHeight="1" x14ac:dyDescent="0.2">
      <c r="A2" s="69" t="s">
        <v>53</v>
      </c>
      <c r="B2" s="6"/>
      <c r="E2" s="31"/>
      <c r="F2" s="31"/>
      <c r="G2" s="152"/>
      <c r="H2" s="230" t="s">
        <v>69</v>
      </c>
      <c r="I2" s="230"/>
    </row>
    <row r="3" spans="1:9" s="9" customFormat="1" ht="6" customHeight="1" x14ac:dyDescent="0.25">
      <c r="A3" s="52"/>
      <c r="B3" s="52"/>
      <c r="C3" s="52"/>
      <c r="D3" s="52"/>
      <c r="E3" s="52"/>
      <c r="F3" s="52"/>
      <c r="G3" s="52"/>
      <c r="H3" s="52"/>
      <c r="I3" s="53"/>
    </row>
    <row r="4" spans="1:9" s="9" customFormat="1" ht="6" customHeight="1" x14ac:dyDescent="0.25">
      <c r="I4" s="2"/>
    </row>
    <row r="5" spans="1:9" s="9" customFormat="1" ht="12.95" customHeight="1" x14ac:dyDescent="0.25">
      <c r="D5" s="50" t="s">
        <v>29</v>
      </c>
      <c r="E5" s="24" t="s">
        <v>26</v>
      </c>
      <c r="F5" s="24"/>
      <c r="H5" s="11" t="s">
        <v>16</v>
      </c>
      <c r="I5" s="56" t="s">
        <v>27</v>
      </c>
    </row>
    <row r="6" spans="1:9" s="9" customFormat="1" ht="6" customHeight="1" x14ac:dyDescent="0.25">
      <c r="E6" s="49"/>
      <c r="I6" s="2"/>
    </row>
    <row r="7" spans="1:9" s="10" customFormat="1" ht="12.95" customHeight="1" x14ac:dyDescent="0.2">
      <c r="A7" s="231">
        <v>1</v>
      </c>
      <c r="B7" s="231"/>
      <c r="C7" s="55" t="s">
        <v>0</v>
      </c>
      <c r="D7" s="119">
        <f>E7/$E$32</f>
        <v>3.0000000000000001E-3</v>
      </c>
      <c r="E7" s="184">
        <v>100000</v>
      </c>
      <c r="F7" s="51"/>
      <c r="G7" s="51"/>
      <c r="H7" s="175">
        <v>1</v>
      </c>
      <c r="I7" s="166">
        <f>E7*H7</f>
        <v>100000</v>
      </c>
    </row>
    <row r="8" spans="1:9" ht="3.95" customHeight="1" x14ac:dyDescent="0.2">
      <c r="A8" s="30"/>
      <c r="B8" s="5"/>
      <c r="D8" s="120"/>
      <c r="E8" s="185"/>
      <c r="H8" s="176"/>
      <c r="I8" s="66"/>
    </row>
    <row r="9" spans="1:9" s="10" customFormat="1" ht="12.95" customHeight="1" x14ac:dyDescent="0.2">
      <c r="A9" s="231">
        <v>2</v>
      </c>
      <c r="B9" s="231"/>
      <c r="C9" s="55" t="s">
        <v>1</v>
      </c>
      <c r="D9" s="119">
        <f>E9/$E$32</f>
        <v>0.27700000000000002</v>
      </c>
      <c r="E9" s="186">
        <v>9000000</v>
      </c>
      <c r="F9" s="51"/>
      <c r="G9" s="51"/>
      <c r="H9" s="177">
        <v>1</v>
      </c>
      <c r="I9" s="167">
        <f>E9*H9</f>
        <v>9000000</v>
      </c>
    </row>
    <row r="10" spans="1:9" ht="3.95" customHeight="1" x14ac:dyDescent="0.2">
      <c r="A10" s="30"/>
      <c r="D10" s="120"/>
      <c r="E10" s="185"/>
      <c r="G10" s="1"/>
      <c r="H10" s="176"/>
      <c r="I10" s="27"/>
    </row>
    <row r="11" spans="1:9" s="10" customFormat="1" ht="12.95" customHeight="1" x14ac:dyDescent="0.2">
      <c r="A11" s="231">
        <v>3</v>
      </c>
      <c r="B11" s="231"/>
      <c r="C11" s="55" t="s">
        <v>7</v>
      </c>
      <c r="D11" s="119">
        <f>E11/$E$32</f>
        <v>0.218</v>
      </c>
      <c r="E11" s="186">
        <v>7100000</v>
      </c>
      <c r="F11" s="51"/>
      <c r="G11" s="51"/>
      <c r="H11" s="175">
        <v>1</v>
      </c>
      <c r="I11" s="166">
        <f>E11*H11</f>
        <v>7100000</v>
      </c>
    </row>
    <row r="12" spans="1:9" ht="3.95" customHeight="1" x14ac:dyDescent="0.2">
      <c r="A12" s="30"/>
      <c r="D12" s="120"/>
      <c r="E12" s="185"/>
      <c r="G12" s="1"/>
      <c r="H12" s="178"/>
      <c r="I12" s="27"/>
    </row>
    <row r="13" spans="1:9" s="9" customFormat="1" ht="12.75" customHeight="1" x14ac:dyDescent="0.2">
      <c r="A13" s="231">
        <v>4</v>
      </c>
      <c r="B13" s="231"/>
      <c r="C13" s="55" t="s">
        <v>2</v>
      </c>
      <c r="D13" s="119">
        <f>E13/$E$32</f>
        <v>0.2</v>
      </c>
      <c r="E13" s="186">
        <v>6500000</v>
      </c>
      <c r="F13" s="51"/>
      <c r="G13" s="51"/>
      <c r="H13" s="175">
        <v>1</v>
      </c>
      <c r="I13" s="166">
        <f>E13*H13</f>
        <v>6500000</v>
      </c>
    </row>
    <row r="14" spans="1:9" ht="3.95" customHeight="1" x14ac:dyDescent="0.2">
      <c r="A14" s="30"/>
      <c r="B14" s="5"/>
      <c r="D14" s="120"/>
      <c r="E14" s="185"/>
      <c r="G14" s="1"/>
      <c r="H14" s="176"/>
      <c r="I14" s="67"/>
    </row>
    <row r="15" spans="1:9" s="10" customFormat="1" ht="12.95" customHeight="1" x14ac:dyDescent="0.2">
      <c r="A15" s="231">
        <v>5</v>
      </c>
      <c r="B15" s="231"/>
      <c r="C15" s="55" t="s">
        <v>8</v>
      </c>
      <c r="D15" s="119">
        <f>E15/$E$32</f>
        <v>5.0999999999999997E-2</v>
      </c>
      <c r="E15" s="187">
        <f>SUBTOTAL(9,E16:E18)</f>
        <v>1650000</v>
      </c>
      <c r="F15" s="51"/>
      <c r="G15" s="51"/>
      <c r="H15" s="176"/>
      <c r="I15" s="111"/>
    </row>
    <row r="16" spans="1:9" ht="12.95" customHeight="1" x14ac:dyDescent="0.2">
      <c r="A16" s="153">
        <v>5</v>
      </c>
      <c r="B16" s="154" t="s">
        <v>17</v>
      </c>
      <c r="C16" s="155" t="s">
        <v>59</v>
      </c>
      <c r="D16" s="76"/>
      <c r="E16" s="188">
        <v>600000</v>
      </c>
      <c r="F16" s="51"/>
      <c r="G16" s="51"/>
      <c r="H16" s="179">
        <v>1</v>
      </c>
      <c r="I16" s="168">
        <f>H16*E16</f>
        <v>600000</v>
      </c>
    </row>
    <row r="17" spans="1:10" ht="12.95" customHeight="1" x14ac:dyDescent="0.2">
      <c r="A17" s="153">
        <v>5</v>
      </c>
      <c r="B17" s="156" t="s">
        <v>18</v>
      </c>
      <c r="C17" s="157" t="s">
        <v>60</v>
      </c>
      <c r="D17" s="77"/>
      <c r="E17" s="188">
        <v>1000000</v>
      </c>
      <c r="F17" s="51"/>
      <c r="G17" s="51"/>
      <c r="H17" s="177">
        <v>0.6</v>
      </c>
      <c r="I17" s="168">
        <f>H17*E17</f>
        <v>600000</v>
      </c>
    </row>
    <row r="18" spans="1:10" ht="12.95" customHeight="1" x14ac:dyDescent="0.2">
      <c r="A18" s="153">
        <v>5</v>
      </c>
      <c r="B18" s="156" t="s">
        <v>19</v>
      </c>
      <c r="C18" s="158" t="s">
        <v>28</v>
      </c>
      <c r="D18" s="78"/>
      <c r="E18" s="188">
        <v>50000</v>
      </c>
      <c r="F18" s="51"/>
      <c r="G18" s="51"/>
      <c r="H18" s="180">
        <v>1</v>
      </c>
      <c r="I18" s="168">
        <f>E18*H18</f>
        <v>50000</v>
      </c>
    </row>
    <row r="19" spans="1:10" ht="3.95" customHeight="1" x14ac:dyDescent="0.2">
      <c r="D19" s="120"/>
      <c r="E19" s="185"/>
      <c r="G19" s="1"/>
      <c r="H19" s="181"/>
      <c r="I19" s="27"/>
    </row>
    <row r="20" spans="1:10" s="9" customFormat="1" ht="12.95" customHeight="1" x14ac:dyDescent="0.2">
      <c r="A20" s="231">
        <v>6</v>
      </c>
      <c r="B20" s="231"/>
      <c r="C20" s="55" t="s">
        <v>3</v>
      </c>
      <c r="D20" s="119">
        <f>E20/$E$32</f>
        <v>1.4999999999999999E-2</v>
      </c>
      <c r="E20" s="186">
        <v>500000</v>
      </c>
      <c r="F20" s="51"/>
      <c r="G20" s="51"/>
      <c r="H20" s="177">
        <v>1</v>
      </c>
      <c r="I20" s="167">
        <f>E20*H20</f>
        <v>500000</v>
      </c>
    </row>
    <row r="21" spans="1:10" ht="3.95" customHeight="1" x14ac:dyDescent="0.2">
      <c r="A21" s="30"/>
      <c r="B21" s="4"/>
      <c r="D21" s="121"/>
      <c r="E21" s="185"/>
      <c r="G21" s="1"/>
      <c r="H21" s="176"/>
      <c r="I21" s="27"/>
    </row>
    <row r="22" spans="1:10" s="10" customFormat="1" ht="12.75" customHeight="1" x14ac:dyDescent="0.2">
      <c r="A22" s="231">
        <v>7</v>
      </c>
      <c r="B22" s="231"/>
      <c r="C22" s="55" t="s">
        <v>11</v>
      </c>
      <c r="D22" s="119">
        <f>E22/$E$32</f>
        <v>0.16800000000000001</v>
      </c>
      <c r="E22" s="187">
        <f>SUBTOTAL(9,E23:E26)</f>
        <v>5450000</v>
      </c>
      <c r="F22" s="51"/>
      <c r="G22" s="51"/>
      <c r="H22" s="176"/>
      <c r="I22" s="111"/>
    </row>
    <row r="23" spans="1:10" ht="12.95" customHeight="1" x14ac:dyDescent="0.2">
      <c r="A23" s="153">
        <v>7</v>
      </c>
      <c r="B23" s="154" t="s">
        <v>17</v>
      </c>
      <c r="C23" s="155" t="s">
        <v>48</v>
      </c>
      <c r="D23" s="76"/>
      <c r="E23" s="186">
        <v>400000</v>
      </c>
      <c r="F23" s="76"/>
      <c r="G23" s="76"/>
      <c r="H23" s="177">
        <v>0</v>
      </c>
      <c r="I23" s="169">
        <f>E23*H23</f>
        <v>0</v>
      </c>
      <c r="J23" s="27"/>
    </row>
    <row r="24" spans="1:10" ht="12.95" customHeight="1" x14ac:dyDescent="0.2">
      <c r="A24" s="153">
        <v>7</v>
      </c>
      <c r="B24" s="154" t="s">
        <v>18</v>
      </c>
      <c r="C24" s="155" t="s">
        <v>49</v>
      </c>
      <c r="D24" s="77"/>
      <c r="E24" s="186">
        <v>700000</v>
      </c>
      <c r="F24" s="77"/>
      <c r="G24" s="77"/>
      <c r="H24" s="177">
        <v>1</v>
      </c>
      <c r="I24" s="169">
        <f>E24*H24</f>
        <v>700000</v>
      </c>
      <c r="J24" s="27"/>
    </row>
    <row r="25" spans="1:10" ht="12.95" customHeight="1" x14ac:dyDescent="0.2">
      <c r="A25" s="153">
        <v>7</v>
      </c>
      <c r="B25" s="154" t="s">
        <v>19</v>
      </c>
      <c r="C25" s="155" t="s">
        <v>50</v>
      </c>
      <c r="D25" s="78"/>
      <c r="E25" s="186">
        <v>350000</v>
      </c>
      <c r="F25" s="78"/>
      <c r="G25" s="78"/>
      <c r="H25" s="177">
        <v>1</v>
      </c>
      <c r="I25" s="169">
        <f>E25*H25</f>
        <v>350000</v>
      </c>
      <c r="J25" s="27"/>
    </row>
    <row r="26" spans="1:10" ht="12.95" customHeight="1" x14ac:dyDescent="0.2">
      <c r="A26" s="153">
        <v>7</v>
      </c>
      <c r="B26" s="154" t="s">
        <v>20</v>
      </c>
      <c r="C26" s="155" t="s">
        <v>51</v>
      </c>
      <c r="D26" s="78"/>
      <c r="E26" s="188">
        <v>4000000</v>
      </c>
      <c r="F26" s="78"/>
      <c r="G26" s="78"/>
      <c r="H26" s="177">
        <v>1</v>
      </c>
      <c r="I26" s="169">
        <f>E26*H26</f>
        <v>4000000</v>
      </c>
      <c r="J26" s="27"/>
    </row>
    <row r="27" spans="1:10" ht="3.95" customHeight="1" x14ac:dyDescent="0.2">
      <c r="D27" s="121"/>
      <c r="E27" s="185"/>
      <c r="G27" s="1"/>
      <c r="H27" s="176"/>
      <c r="I27" s="27"/>
    </row>
    <row r="28" spans="1:10" s="10" customFormat="1" ht="12.95" customHeight="1" x14ac:dyDescent="0.2">
      <c r="A28" s="231">
        <v>8</v>
      </c>
      <c r="B28" s="231"/>
      <c r="C28" s="55" t="s">
        <v>66</v>
      </c>
      <c r="D28" s="119">
        <f>E28/$E$32</f>
        <v>6.0000000000000001E-3</v>
      </c>
      <c r="E28" s="186">
        <v>200000</v>
      </c>
      <c r="F28" s="51"/>
      <c r="G28" s="51"/>
      <c r="H28" s="177">
        <v>0</v>
      </c>
      <c r="I28" s="167">
        <f>E28*H28</f>
        <v>0</v>
      </c>
    </row>
    <row r="29" spans="1:10" ht="3.95" customHeight="1" x14ac:dyDescent="0.2">
      <c r="A29" s="30"/>
      <c r="D29" s="121"/>
      <c r="E29" s="185"/>
      <c r="G29" s="1"/>
      <c r="H29" s="178"/>
      <c r="I29" s="27"/>
    </row>
    <row r="30" spans="1:10" s="10" customFormat="1" ht="12.95" customHeight="1" x14ac:dyDescent="0.2">
      <c r="A30" s="231">
        <v>9</v>
      </c>
      <c r="B30" s="231"/>
      <c r="C30" s="55" t="s">
        <v>9</v>
      </c>
      <c r="D30" s="119">
        <f>E30/$E$32</f>
        <v>6.2E-2</v>
      </c>
      <c r="E30" s="186">
        <v>2000000</v>
      </c>
      <c r="F30" s="51"/>
      <c r="G30" s="51"/>
      <c r="H30" s="179">
        <v>0.5</v>
      </c>
      <c r="I30" s="167">
        <f>E30*H30</f>
        <v>1000000</v>
      </c>
    </row>
    <row r="31" spans="1:10" ht="9.9499999999999993" customHeight="1" x14ac:dyDescent="0.2">
      <c r="D31" s="26"/>
      <c r="G31" s="1"/>
      <c r="H31" s="182"/>
    </row>
    <row r="32" spans="1:10" s="70" customFormat="1" ht="12.95" customHeight="1" x14ac:dyDescent="0.25">
      <c r="A32" s="131" t="s">
        <v>12</v>
      </c>
      <c r="B32" s="72"/>
      <c r="C32" s="72"/>
      <c r="D32" s="73">
        <f>SUM(D7:D30)</f>
        <v>1</v>
      </c>
      <c r="E32" s="210">
        <f>SUBTOTAL(9,E7:E30)</f>
        <v>32500000</v>
      </c>
      <c r="F32" s="51"/>
      <c r="G32" s="51"/>
      <c r="H32" s="51"/>
      <c r="I32" s="210">
        <f>SUBTOTAL(9,I7:I30)</f>
        <v>30500000</v>
      </c>
    </row>
    <row r="33" spans="1:12" ht="3.95" customHeight="1" x14ac:dyDescent="0.2">
      <c r="G33" s="1"/>
      <c r="H33" s="183"/>
    </row>
    <row r="34" spans="1:12" s="9" customFormat="1" ht="12.95" customHeight="1" x14ac:dyDescent="0.2">
      <c r="A34" s="151"/>
      <c r="B34" s="54" t="s">
        <v>71</v>
      </c>
      <c r="C34" s="55"/>
      <c r="D34" s="136"/>
      <c r="E34" s="186">
        <v>0</v>
      </c>
      <c r="F34" s="51"/>
      <c r="G34" s="51"/>
      <c r="H34" s="175">
        <v>1</v>
      </c>
      <c r="I34" s="167">
        <f>E34*H34</f>
        <v>0</v>
      </c>
    </row>
    <row r="35" spans="1:12" ht="9.9499999999999993" customHeight="1" x14ac:dyDescent="0.2">
      <c r="G35" s="1"/>
    </row>
    <row r="36" spans="1:12" s="71" customFormat="1" ht="12.95" customHeight="1" x14ac:dyDescent="0.25">
      <c r="A36" s="103" t="s">
        <v>21</v>
      </c>
      <c r="B36" s="104"/>
      <c r="C36" s="104"/>
      <c r="D36" s="104"/>
      <c r="E36" s="104"/>
      <c r="F36" s="104"/>
      <c r="G36" s="105"/>
      <c r="H36" s="105"/>
      <c r="I36" s="170">
        <f>I32+I34</f>
        <v>30500000</v>
      </c>
    </row>
    <row r="37" spans="1:12" ht="15" customHeight="1" x14ac:dyDescent="0.2">
      <c r="G37" s="1"/>
    </row>
    <row r="38" spans="1:12" ht="12.75" customHeight="1" x14ac:dyDescent="0.2">
      <c r="A38" s="80" t="s">
        <v>67</v>
      </c>
      <c r="B38" s="80"/>
      <c r="C38" s="81"/>
      <c r="D38" s="81"/>
      <c r="E38" s="81"/>
      <c r="F38" s="81"/>
      <c r="G38" s="80"/>
      <c r="H38" s="80"/>
      <c r="I38" s="138"/>
    </row>
    <row r="39" spans="1:12" ht="6.75" customHeight="1" x14ac:dyDescent="0.2">
      <c r="A39" s="79"/>
      <c r="B39" s="79"/>
      <c r="C39" s="79"/>
      <c r="D39" s="79"/>
      <c r="E39" s="79"/>
      <c r="F39" s="79"/>
      <c r="I39" s="141"/>
    </row>
    <row r="40" spans="1:12" ht="12.75" customHeight="1" x14ac:dyDescent="0.2">
      <c r="A40" s="82" t="s">
        <v>30</v>
      </c>
      <c r="B40" s="79"/>
      <c r="C40" s="79"/>
      <c r="D40" s="79"/>
      <c r="E40" s="79"/>
      <c r="F40" s="79"/>
      <c r="I40" s="141"/>
    </row>
    <row r="41" spans="1:12" ht="12.75" customHeight="1" x14ac:dyDescent="0.2">
      <c r="A41" s="13"/>
      <c r="B41" s="13"/>
      <c r="E41" s="83" t="s">
        <v>5</v>
      </c>
      <c r="F41" s="84" t="s">
        <v>4</v>
      </c>
      <c r="H41" s="232" t="s">
        <v>72</v>
      </c>
      <c r="I41" s="232"/>
      <c r="L41" s="7"/>
    </row>
    <row r="42" spans="1:12" ht="12.75" customHeight="1" x14ac:dyDescent="0.2">
      <c r="B42" s="14" t="s">
        <v>23</v>
      </c>
      <c r="C42" s="32"/>
      <c r="D42" s="28"/>
      <c r="E42" s="74">
        <v>5</v>
      </c>
      <c r="F42" s="85" t="s">
        <v>31</v>
      </c>
      <c r="H42" s="202"/>
      <c r="I42" s="203"/>
    </row>
    <row r="43" spans="1:12" ht="12.75" customHeight="1" x14ac:dyDescent="0.2">
      <c r="B43" s="15" t="s">
        <v>24</v>
      </c>
      <c r="C43" s="33"/>
      <c r="D43" s="29"/>
      <c r="E43" s="75">
        <v>4</v>
      </c>
      <c r="F43" s="86" t="s">
        <v>31</v>
      </c>
      <c r="H43" s="204"/>
      <c r="I43" s="205"/>
    </row>
    <row r="44" spans="1:12" ht="12.75" customHeight="1" x14ac:dyDescent="0.2">
      <c r="B44" s="15" t="s">
        <v>25</v>
      </c>
      <c r="C44" s="33"/>
      <c r="D44" s="29"/>
      <c r="E44" s="75">
        <v>2</v>
      </c>
      <c r="F44" s="86" t="s">
        <v>31</v>
      </c>
      <c r="H44" s="204"/>
      <c r="I44" s="205"/>
    </row>
    <row r="45" spans="1:12" ht="12.75" customHeight="1" x14ac:dyDescent="0.2">
      <c r="B45" s="15" t="s">
        <v>52</v>
      </c>
      <c r="C45" s="29"/>
      <c r="D45" s="29"/>
      <c r="E45" s="75">
        <v>1</v>
      </c>
      <c r="F45" s="86" t="s">
        <v>6</v>
      </c>
      <c r="H45" s="204"/>
      <c r="I45" s="205"/>
    </row>
    <row r="46" spans="1:12" ht="12.75" customHeight="1" x14ac:dyDescent="0.2">
      <c r="B46" s="15" t="s">
        <v>32</v>
      </c>
      <c r="C46" s="29"/>
      <c r="D46" s="29"/>
      <c r="E46" s="75">
        <v>2</v>
      </c>
      <c r="F46" s="86" t="s">
        <v>6</v>
      </c>
      <c r="H46" s="202"/>
      <c r="I46" s="203"/>
    </row>
    <row r="47" spans="1:12" ht="4.5" customHeight="1" x14ac:dyDescent="0.2">
      <c r="A47" s="13"/>
      <c r="B47" s="13"/>
      <c r="C47" s="13"/>
      <c r="E47" s="87"/>
      <c r="F47" s="87"/>
      <c r="H47" s="226"/>
      <c r="I47" s="226"/>
      <c r="J47" s="227"/>
    </row>
    <row r="48" spans="1:12" ht="12.75" customHeight="1" x14ac:dyDescent="0.25">
      <c r="B48" s="220"/>
      <c r="C48" s="159" t="s">
        <v>64</v>
      </c>
      <c r="D48" s="29"/>
      <c r="E48" s="75">
        <v>0</v>
      </c>
      <c r="F48" s="86" t="s">
        <v>74</v>
      </c>
      <c r="H48" s="204"/>
      <c r="I48" s="208"/>
    </row>
    <row r="49" spans="1:13" ht="12.75" customHeight="1" x14ac:dyDescent="0.25">
      <c r="B49" s="220"/>
      <c r="C49" s="159" t="s">
        <v>62</v>
      </c>
      <c r="D49" s="29"/>
      <c r="E49" s="75">
        <v>0</v>
      </c>
      <c r="F49" s="86" t="s">
        <v>75</v>
      </c>
      <c r="H49" s="204"/>
      <c r="I49" s="208"/>
    </row>
    <row r="50" spans="1:13" ht="12.75" customHeight="1" x14ac:dyDescent="0.25">
      <c r="B50" s="220"/>
      <c r="C50" s="159" t="s">
        <v>63</v>
      </c>
      <c r="D50" s="29"/>
      <c r="E50" s="75">
        <v>0</v>
      </c>
      <c r="F50" s="86" t="s">
        <v>75</v>
      </c>
      <c r="H50" s="204"/>
      <c r="I50" s="208"/>
    </row>
    <row r="51" spans="1:13" ht="12.75" customHeight="1" x14ac:dyDescent="0.25">
      <c r="B51" s="220"/>
      <c r="C51" s="159" t="s">
        <v>65</v>
      </c>
      <c r="D51" s="29"/>
      <c r="E51" s="75">
        <v>0</v>
      </c>
      <c r="F51" s="86" t="s">
        <v>74</v>
      </c>
      <c r="H51" s="202"/>
      <c r="I51" s="209"/>
    </row>
    <row r="52" spans="1:13" ht="4.5" customHeight="1" x14ac:dyDescent="0.2">
      <c r="A52" s="13"/>
      <c r="B52" s="13"/>
      <c r="D52" s="89"/>
      <c r="E52" s="89"/>
      <c r="F52" s="89"/>
      <c r="I52" s="142"/>
    </row>
    <row r="53" spans="1:13" ht="12.75" customHeight="1" x14ac:dyDescent="0.2">
      <c r="B53" s="13" t="s">
        <v>22</v>
      </c>
      <c r="D53" s="88"/>
      <c r="E53" s="90">
        <f>SUM(E42:E51)</f>
        <v>14</v>
      </c>
      <c r="F53" s="89"/>
      <c r="I53" s="142"/>
    </row>
    <row r="54" spans="1:13" ht="12.95" customHeight="1" x14ac:dyDescent="0.2">
      <c r="B54" s="1"/>
      <c r="C54" s="89"/>
      <c r="D54" s="89"/>
      <c r="E54" s="89"/>
      <c r="F54" s="89"/>
      <c r="I54" s="142"/>
      <c r="M54" s="146"/>
    </row>
    <row r="55" spans="1:13" ht="12.95" customHeight="1" x14ac:dyDescent="0.2">
      <c r="A55" s="82" t="s">
        <v>15</v>
      </c>
      <c r="B55" s="79"/>
      <c r="C55" s="79"/>
      <c r="D55" s="79"/>
      <c r="E55" s="79"/>
      <c r="F55" s="79"/>
      <c r="G55" s="137"/>
      <c r="H55" s="137"/>
      <c r="I55" s="143"/>
    </row>
    <row r="56" spans="1:13" ht="4.1500000000000004" customHeight="1" x14ac:dyDescent="0.2">
      <c r="A56" s="82"/>
      <c r="B56" s="82"/>
      <c r="C56" s="82"/>
      <c r="I56" s="143"/>
    </row>
    <row r="57" spans="1:13" ht="12.75" customHeight="1" x14ac:dyDescent="0.2">
      <c r="A57" s="91" t="s">
        <v>10</v>
      </c>
      <c r="B57" s="1"/>
      <c r="E57" s="106">
        <f>I36</f>
        <v>30500000</v>
      </c>
      <c r="I57" s="143"/>
    </row>
    <row r="58" spans="1:13" ht="3.95" customHeight="1" x14ac:dyDescent="0.25">
      <c r="A58" s="13"/>
      <c r="B58" s="13"/>
      <c r="C58" s="13"/>
      <c r="D58" s="13"/>
      <c r="E58" s="88"/>
      <c r="I58" s="135"/>
    </row>
    <row r="59" spans="1:13" ht="12.95" customHeight="1" x14ac:dyDescent="0.2">
      <c r="A59" s="13" t="s">
        <v>33</v>
      </c>
      <c r="B59" s="13"/>
      <c r="E59" s="68">
        <f>0.0188*E53+1.0219</f>
        <v>1.29</v>
      </c>
      <c r="F59" s="229" t="str">
        <f>IF(I36&lt;2000000,"! gemäß PL.9a (3): Wenn die Bemessungsgrundlage niedriger ist als 2 Mio. €, sollte der Ermittlungsweg über Abschätzung des Büro- / Personalaufwandes gewählt werden","")</f>
        <v/>
      </c>
      <c r="G59" s="229"/>
      <c r="H59" s="229"/>
      <c r="I59" s="229"/>
    </row>
    <row r="60" spans="1:13" ht="4.1500000000000004" customHeight="1" x14ac:dyDescent="0.2">
      <c r="A60" s="13"/>
      <c r="B60" s="13"/>
      <c r="E60" s="22"/>
      <c r="F60" s="229"/>
      <c r="G60" s="229"/>
      <c r="H60" s="229"/>
      <c r="I60" s="229"/>
    </row>
    <row r="61" spans="1:13" ht="12.95" customHeight="1" x14ac:dyDescent="0.3">
      <c r="A61" s="17" t="s">
        <v>34</v>
      </c>
      <c r="B61" s="13"/>
      <c r="E61" s="133">
        <f>IF(E57&lt;100000000,(-0.1245*LN(E57)+3.235)*E59/100,(-0.1245*LN(100000000)+3.235)*E59/100)</f>
        <v>1.4054000000000001E-2</v>
      </c>
      <c r="F61" s="229"/>
      <c r="G61" s="229"/>
      <c r="H61" s="229"/>
      <c r="I61" s="229"/>
    </row>
    <row r="62" spans="1:13" ht="12.75" customHeight="1" x14ac:dyDescent="0.2">
      <c r="A62" s="67" t="s">
        <v>56</v>
      </c>
      <c r="B62" s="1"/>
      <c r="C62" s="88"/>
      <c r="D62" s="89"/>
      <c r="E62" s="171">
        <v>0</v>
      </c>
      <c r="F62" s="89"/>
      <c r="I62" s="139"/>
    </row>
    <row r="63" spans="1:13" ht="3.95" customHeight="1" x14ac:dyDescent="0.25">
      <c r="A63" s="13"/>
      <c r="B63" s="13"/>
      <c r="E63" s="92"/>
      <c r="F63" s="92"/>
      <c r="I63" s="135"/>
    </row>
    <row r="64" spans="1:13" ht="15" customHeight="1" x14ac:dyDescent="0.3">
      <c r="A64" s="16" t="s">
        <v>57</v>
      </c>
      <c r="B64" s="14"/>
      <c r="C64" s="93"/>
      <c r="D64" s="93"/>
      <c r="E64" s="94"/>
      <c r="F64" s="140">
        <f>ROUND(E57*E61*(1+E62),2)</f>
        <v>428647</v>
      </c>
      <c r="I64" s="1"/>
      <c r="J64" s="145"/>
    </row>
    <row r="65" spans="1:13" ht="3.95" customHeight="1" x14ac:dyDescent="0.2">
      <c r="A65" s="17"/>
      <c r="B65" s="13"/>
      <c r="C65" s="79"/>
      <c r="D65" s="79"/>
      <c r="E65" s="122"/>
      <c r="F65" s="95"/>
      <c r="H65" s="137"/>
      <c r="I65" s="134"/>
    </row>
    <row r="66" spans="1:13" ht="12.95" customHeight="1" x14ac:dyDescent="0.2">
      <c r="A66" s="17"/>
      <c r="B66" s="13"/>
      <c r="D66" s="147" t="s">
        <v>61</v>
      </c>
      <c r="E66" s="83" t="s">
        <v>5</v>
      </c>
      <c r="F66" s="95"/>
      <c r="G66" s="147"/>
      <c r="H66" s="83"/>
      <c r="I66" s="134"/>
    </row>
    <row r="67" spans="1:13" ht="12.75" customHeight="1" x14ac:dyDescent="0.2">
      <c r="A67" s="13" t="s">
        <v>36</v>
      </c>
      <c r="B67" s="13"/>
      <c r="D67" s="148">
        <v>0.26</v>
      </c>
      <c r="E67" s="123">
        <v>0.26</v>
      </c>
      <c r="F67" s="97">
        <f>$F$64*E67</f>
        <v>111448</v>
      </c>
      <c r="G67" s="148"/>
      <c r="H67" s="221"/>
      <c r="I67" s="97"/>
    </row>
    <row r="68" spans="1:13" ht="12.75" customHeight="1" x14ac:dyDescent="0.2">
      <c r="A68" s="13" t="s">
        <v>37</v>
      </c>
      <c r="B68" s="96"/>
      <c r="D68" s="149">
        <v>0.21</v>
      </c>
      <c r="E68" s="124">
        <v>0.21</v>
      </c>
      <c r="F68" s="97">
        <f>$F$64*E68</f>
        <v>90016</v>
      </c>
      <c r="G68" s="149"/>
      <c r="H68" s="222"/>
      <c r="I68" s="97"/>
    </row>
    <row r="69" spans="1:13" ht="12.75" customHeight="1" x14ac:dyDescent="0.2">
      <c r="A69" s="13" t="s">
        <v>38</v>
      </c>
      <c r="B69" s="96"/>
      <c r="D69" s="149">
        <v>0.19</v>
      </c>
      <c r="E69" s="124">
        <v>0.19</v>
      </c>
      <c r="F69" s="97">
        <f>$F$64*E69</f>
        <v>81443</v>
      </c>
      <c r="G69" s="149"/>
      <c r="H69" s="222"/>
      <c r="I69" s="97"/>
    </row>
    <row r="70" spans="1:13" ht="12.75" customHeight="1" x14ac:dyDescent="0.2">
      <c r="A70" s="13" t="s">
        <v>39</v>
      </c>
      <c r="B70" s="96"/>
      <c r="D70" s="149">
        <v>0.26</v>
      </c>
      <c r="E70" s="124">
        <v>0.26</v>
      </c>
      <c r="F70" s="97">
        <f>$F$64*E70</f>
        <v>111448</v>
      </c>
      <c r="G70" s="149"/>
      <c r="H70" s="222"/>
      <c r="I70" s="97"/>
    </row>
    <row r="71" spans="1:13" ht="12.75" customHeight="1" x14ac:dyDescent="0.2">
      <c r="A71" s="14" t="s">
        <v>40</v>
      </c>
      <c r="B71" s="98"/>
      <c r="C71" s="28"/>
      <c r="D71" s="150">
        <v>0.08</v>
      </c>
      <c r="E71" s="125">
        <v>0.08</v>
      </c>
      <c r="F71" s="99">
        <f>$F$64*E71</f>
        <v>34292</v>
      </c>
      <c r="G71" s="150"/>
      <c r="H71" s="223"/>
      <c r="I71" s="99"/>
    </row>
    <row r="72" spans="1:13" s="214" customFormat="1" ht="18.600000000000001" customHeight="1" x14ac:dyDescent="0.25">
      <c r="A72" s="211" t="s">
        <v>41</v>
      </c>
      <c r="B72" s="211"/>
      <c r="C72" s="211"/>
      <c r="D72" s="225">
        <f>SUM(D67:D71)</f>
        <v>1</v>
      </c>
      <c r="E72" s="212">
        <f>SUM(E67:E71)</f>
        <v>1</v>
      </c>
      <c r="F72" s="213">
        <f>SUM(F67:F71)</f>
        <v>428647</v>
      </c>
      <c r="H72" s="212"/>
      <c r="I72" s="213"/>
    </row>
    <row r="73" spans="1:13" ht="12.75" customHeight="1" x14ac:dyDescent="0.2">
      <c r="A73" s="93" t="s">
        <v>73</v>
      </c>
      <c r="B73" s="93"/>
      <c r="C73" s="93"/>
      <c r="D73" s="215">
        <v>0.05</v>
      </c>
      <c r="E73" s="216">
        <v>0</v>
      </c>
      <c r="F73" s="99">
        <f>$F$64*E73</f>
        <v>0</v>
      </c>
      <c r="G73" s="28"/>
      <c r="H73" s="28"/>
      <c r="I73" s="160"/>
    </row>
    <row r="74" spans="1:13" ht="12.75" customHeight="1" x14ac:dyDescent="0.2">
      <c r="A74" s="100" t="s">
        <v>76</v>
      </c>
      <c r="B74" s="217"/>
      <c r="C74" s="13"/>
      <c r="D74" s="224">
        <f>SUM(D72:D73)</f>
        <v>1.05</v>
      </c>
      <c r="E74" s="101">
        <f>E72+E73</f>
        <v>1</v>
      </c>
      <c r="F74" s="213">
        <f>F73</f>
        <v>0</v>
      </c>
      <c r="G74" s="1"/>
      <c r="H74" s="101"/>
      <c r="I74" s="65">
        <f>F72+F74</f>
        <v>428647</v>
      </c>
      <c r="K74" s="8"/>
    </row>
    <row r="75" spans="1:13" ht="12.75" customHeight="1" x14ac:dyDescent="0.2">
      <c r="A75" s="100"/>
      <c r="B75" s="13"/>
      <c r="D75" s="101"/>
      <c r="E75" s="101"/>
      <c r="F75" s="102"/>
      <c r="I75" s="134"/>
    </row>
    <row r="76" spans="1:13" ht="12.75" customHeight="1" x14ac:dyDescent="0.25">
      <c r="A76" s="67" t="s">
        <v>55</v>
      </c>
      <c r="E76" s="172">
        <v>0</v>
      </c>
      <c r="F76" s="132">
        <v>0</v>
      </c>
      <c r="I76" s="57">
        <f>E76*F76</f>
        <v>0</v>
      </c>
      <c r="J76" s="8"/>
      <c r="K76"/>
      <c r="L76"/>
      <c r="M76"/>
    </row>
    <row r="77" spans="1:13" ht="3.75" customHeight="1" x14ac:dyDescent="0.2">
      <c r="A77" s="100"/>
      <c r="B77" s="13"/>
      <c r="D77" s="101"/>
      <c r="E77" s="101"/>
      <c r="F77" s="102"/>
      <c r="I77" s="134"/>
    </row>
    <row r="78" spans="1:13" s="17" customFormat="1" ht="12.75" x14ac:dyDescent="0.2">
      <c r="A78" s="60" t="s">
        <v>35</v>
      </c>
      <c r="B78" s="62"/>
      <c r="C78" s="62"/>
      <c r="D78" s="63"/>
      <c r="E78" s="126"/>
      <c r="F78" s="63"/>
      <c r="G78" s="63"/>
      <c r="H78" s="63"/>
      <c r="I78" s="65">
        <f>I74+I76</f>
        <v>428647</v>
      </c>
    </row>
    <row r="79" spans="1:13" s="17" customFormat="1" ht="3.95" customHeight="1" x14ac:dyDescent="0.2">
      <c r="B79" s="19"/>
      <c r="C79" s="19"/>
      <c r="D79" s="34"/>
      <c r="E79" s="127"/>
      <c r="F79" s="36"/>
      <c r="I79" s="57"/>
    </row>
    <row r="80" spans="1:13" s="17" customFormat="1" ht="12.75" x14ac:dyDescent="0.2">
      <c r="A80" s="37" t="s">
        <v>13</v>
      </c>
      <c r="B80" s="19"/>
      <c r="C80" s="19"/>
      <c r="D80" s="35"/>
      <c r="E80" s="173">
        <v>0.04</v>
      </c>
      <c r="F80" s="36"/>
      <c r="I80" s="57">
        <f>ROUND(I78*E80,2)</f>
        <v>17146</v>
      </c>
    </row>
    <row r="81" spans="1:9" s="17" customFormat="1" ht="3.95" customHeight="1" x14ac:dyDescent="0.2">
      <c r="A81" s="38"/>
      <c r="B81" s="40"/>
      <c r="C81" s="40"/>
      <c r="D81" s="44"/>
      <c r="E81" s="129"/>
      <c r="F81" s="47"/>
      <c r="G81" s="38"/>
      <c r="H81" s="38"/>
      <c r="I81" s="58"/>
    </row>
    <row r="82" spans="1:9" s="17" customFormat="1" ht="3" customHeight="1" x14ac:dyDescent="0.2">
      <c r="B82" s="19"/>
      <c r="C82" s="19"/>
      <c r="D82" s="20"/>
      <c r="E82" s="127"/>
      <c r="F82" s="36"/>
      <c r="I82" s="57"/>
    </row>
    <row r="83" spans="1:9" s="17" customFormat="1" ht="12.75" x14ac:dyDescent="0.2">
      <c r="A83" s="41" t="s">
        <v>42</v>
      </c>
      <c r="B83" s="43"/>
      <c r="C83" s="43"/>
      <c r="D83" s="20"/>
      <c r="E83" s="127"/>
      <c r="F83" s="36"/>
      <c r="I83" s="59">
        <f>SUM(I78:I80)</f>
        <v>445793</v>
      </c>
    </row>
    <row r="84" spans="1:9" s="17" customFormat="1" ht="12.75" x14ac:dyDescent="0.2">
      <c r="A84" s="17" t="s">
        <v>14</v>
      </c>
      <c r="C84" s="19"/>
      <c r="D84" s="20"/>
      <c r="E84" s="21">
        <v>0.2</v>
      </c>
      <c r="F84" s="21"/>
      <c r="I84" s="57">
        <f>ROUND(I83*E84,2)</f>
        <v>89159</v>
      </c>
    </row>
    <row r="85" spans="1:9" s="17" customFormat="1" ht="3" customHeight="1" x14ac:dyDescent="0.2">
      <c r="B85" s="19"/>
      <c r="C85" s="19"/>
      <c r="D85" s="20"/>
      <c r="E85" s="36"/>
      <c r="F85" s="36"/>
      <c r="I85" s="57"/>
    </row>
    <row r="86" spans="1:9" s="17" customFormat="1" ht="12.75" x14ac:dyDescent="0.2">
      <c r="A86" s="107" t="s">
        <v>43</v>
      </c>
      <c r="B86" s="108"/>
      <c r="C86" s="108"/>
      <c r="D86" s="109"/>
      <c r="E86" s="110"/>
      <c r="F86" s="110"/>
      <c r="G86" s="109"/>
      <c r="H86" s="109"/>
      <c r="I86" s="118">
        <f>SUM(I83:I84)</f>
        <v>534952</v>
      </c>
    </row>
    <row r="87" spans="1:9" ht="5.0999999999999996" customHeight="1" x14ac:dyDescent="0.2"/>
    <row r="88" spans="1:9" s="112" customFormat="1" ht="12.75" x14ac:dyDescent="0.2">
      <c r="A88" s="112" t="s">
        <v>54</v>
      </c>
      <c r="B88" s="113"/>
      <c r="E88" s="144">
        <f>I83/E32</f>
        <v>1.3717E-2</v>
      </c>
      <c r="G88" s="114"/>
      <c r="H88" s="114"/>
      <c r="I88" s="115"/>
    </row>
  </sheetData>
  <sheetProtection algorithmName="SHA-512" hashValue="vTmhgG6RWxy0t6RsEUVrtSz4S/EelQMazUUVLf2/RqSxIc9yJPhsC8sJtKZwHL58lRQzhlz5OLIP1ILbYiqnnQ==" saltValue="q1J+oZf+Gh+5earzc9po7A==" spinCount="100000" sheet="1" objects="1" scenarios="1"/>
  <mergeCells count="12">
    <mergeCell ref="F59:I61"/>
    <mergeCell ref="H2:I2"/>
    <mergeCell ref="A7:B7"/>
    <mergeCell ref="A9:B9"/>
    <mergeCell ref="A11:B11"/>
    <mergeCell ref="A13:B13"/>
    <mergeCell ref="A15:B15"/>
    <mergeCell ref="A20:B20"/>
    <mergeCell ref="A22:B22"/>
    <mergeCell ref="A28:B28"/>
    <mergeCell ref="A30:B30"/>
    <mergeCell ref="H41:I41"/>
  </mergeCells>
  <pageMargins left="0.70866141732283472" right="0.70866141732283472" top="0.74803149606299213" bottom="0.74803149606299213" header="0.31496062992125984" footer="0.31496062992125984"/>
  <pageSetup paperSize="9" scale="72" fitToHeight="2" pageOrder="overThenDown" orientation="portrait" r:id="rId1"/>
  <headerFooter>
    <oddHeader>&amp;L&amp;"Arial,Fett"&amp;K01+040Angebot Projektleitung 2.a&amp;"Arial,Standard"
nach VM.PL.2023&amp;R&amp;"Arial,Standard"&amp;K01+040Version 1
Stand: 15.09.2023</oddHeader>
    <oddFooter>&amp;L&amp;"Arial,Fett"&amp;K01+040LM.VM.2023&amp;"Arial,Standard"  |  Projektleitung 2.a  |  Angebotsformular&amp;R&amp;"Arial,Standard"&amp;K01+040&amp;P/&amp;N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Scroll Bar 1">
              <controlPr defaultSize="0" autoPict="0">
                <anchor moveWithCells="1">
                  <from>
                    <xdr:col>7</xdr:col>
                    <xdr:colOff>19050</xdr:colOff>
                    <xdr:row>41</xdr:row>
                    <xdr:rowOff>28575</xdr:rowOff>
                  </from>
                  <to>
                    <xdr:col>8</xdr:col>
                    <xdr:colOff>1019175</xdr:colOff>
                    <xdr:row>41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Scroll Bar 2">
              <controlPr defaultSize="0" autoPict="0">
                <anchor moveWithCells="1">
                  <from>
                    <xdr:col>7</xdr:col>
                    <xdr:colOff>19050</xdr:colOff>
                    <xdr:row>42</xdr:row>
                    <xdr:rowOff>28575</xdr:rowOff>
                  </from>
                  <to>
                    <xdr:col>8</xdr:col>
                    <xdr:colOff>1028700</xdr:colOff>
                    <xdr:row>42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Scroll Bar 3">
              <controlPr defaultSize="0" autoPict="0">
                <anchor moveWithCells="1">
                  <from>
                    <xdr:col>7</xdr:col>
                    <xdr:colOff>28575</xdr:colOff>
                    <xdr:row>43</xdr:row>
                    <xdr:rowOff>28575</xdr:rowOff>
                  </from>
                  <to>
                    <xdr:col>8</xdr:col>
                    <xdr:colOff>1028700</xdr:colOff>
                    <xdr:row>43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Scroll Bar 4">
              <controlPr defaultSize="0" autoPict="0">
                <anchor moveWithCells="1">
                  <from>
                    <xdr:col>7</xdr:col>
                    <xdr:colOff>19050</xdr:colOff>
                    <xdr:row>44</xdr:row>
                    <xdr:rowOff>28575</xdr:rowOff>
                  </from>
                  <to>
                    <xdr:col>8</xdr:col>
                    <xdr:colOff>1028700</xdr:colOff>
                    <xdr:row>44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Scroll Bar 5">
              <controlPr defaultSize="0" autoPict="0">
                <anchor moveWithCells="1">
                  <from>
                    <xdr:col>7</xdr:col>
                    <xdr:colOff>19050</xdr:colOff>
                    <xdr:row>45</xdr:row>
                    <xdr:rowOff>28575</xdr:rowOff>
                  </from>
                  <to>
                    <xdr:col>8</xdr:col>
                    <xdr:colOff>1028700</xdr:colOff>
                    <xdr:row>45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Scroll Bar 6">
              <controlPr defaultSize="0" autoPict="0">
                <anchor moveWithCells="1">
                  <from>
                    <xdr:col>7</xdr:col>
                    <xdr:colOff>19050</xdr:colOff>
                    <xdr:row>47</xdr:row>
                    <xdr:rowOff>28575</xdr:rowOff>
                  </from>
                  <to>
                    <xdr:col>8</xdr:col>
                    <xdr:colOff>1028700</xdr:colOff>
                    <xdr:row>47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Scroll Bar 7">
              <controlPr defaultSize="0" autoPict="0">
                <anchor moveWithCells="1">
                  <from>
                    <xdr:col>7</xdr:col>
                    <xdr:colOff>28575</xdr:colOff>
                    <xdr:row>48</xdr:row>
                    <xdr:rowOff>28575</xdr:rowOff>
                  </from>
                  <to>
                    <xdr:col>8</xdr:col>
                    <xdr:colOff>1028700</xdr:colOff>
                    <xdr:row>48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1" name="Scroll Bar 8">
              <controlPr defaultSize="0" autoPict="0">
                <anchor moveWithCells="1">
                  <from>
                    <xdr:col>7</xdr:col>
                    <xdr:colOff>19050</xdr:colOff>
                    <xdr:row>49</xdr:row>
                    <xdr:rowOff>28575</xdr:rowOff>
                  </from>
                  <to>
                    <xdr:col>8</xdr:col>
                    <xdr:colOff>1028700</xdr:colOff>
                    <xdr:row>49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2" name="Scroll Bar 9">
              <controlPr defaultSize="0" autoPict="0">
                <anchor moveWithCells="1">
                  <from>
                    <xdr:col>7</xdr:col>
                    <xdr:colOff>19050</xdr:colOff>
                    <xdr:row>50</xdr:row>
                    <xdr:rowOff>28575</xdr:rowOff>
                  </from>
                  <to>
                    <xdr:col>8</xdr:col>
                    <xdr:colOff>1028700</xdr:colOff>
                    <xdr:row>50</xdr:row>
                    <xdr:rowOff>133350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3"/>
  <dimension ref="A1:N88"/>
  <sheetViews>
    <sheetView showGridLines="0" tabSelected="1" zoomScaleNormal="100" zoomScaleSheetLayoutView="100" zoomScalePageLayoutView="130" workbookViewId="0">
      <selection activeCell="E8" sqref="E8"/>
    </sheetView>
  </sheetViews>
  <sheetFormatPr baseColWidth="10" defaultColWidth="11.5703125" defaultRowHeight="12" x14ac:dyDescent="0.2"/>
  <cols>
    <col min="1" max="1" width="1.5703125" style="1" customWidth="1"/>
    <col min="2" max="2" width="3.28515625" style="6" customWidth="1"/>
    <col min="3" max="3" width="38.7109375" style="1" customWidth="1"/>
    <col min="4" max="4" width="8.140625" style="1" customWidth="1"/>
    <col min="5" max="5" width="14.7109375" style="1" customWidth="1"/>
    <col min="6" max="6" width="15.7109375" style="1" customWidth="1"/>
    <col min="7" max="7" width="8.28515625" style="1" customWidth="1"/>
    <col min="8" max="8" width="14.7109375" style="7" customWidth="1" collapsed="1"/>
    <col min="9" max="9" width="15.7109375" style="8" customWidth="1"/>
    <col min="10" max="16384" width="11.5703125" style="1"/>
  </cols>
  <sheetData>
    <row r="1" spans="1:9" ht="5.0999999999999996" customHeight="1" x14ac:dyDescent="0.2"/>
    <row r="2" spans="1:9" s="30" customFormat="1" ht="35.1" customHeight="1" x14ac:dyDescent="0.2">
      <c r="A2" s="69" t="s">
        <v>53</v>
      </c>
      <c r="E2" s="31"/>
      <c r="F2" s="31"/>
      <c r="G2" s="31"/>
      <c r="H2" s="230" t="s">
        <v>70</v>
      </c>
      <c r="I2" s="230"/>
    </row>
    <row r="3" spans="1:9" s="9" customFormat="1" ht="6" customHeight="1" x14ac:dyDescent="0.25">
      <c r="A3" s="52"/>
      <c r="B3" s="52"/>
      <c r="C3" s="52"/>
      <c r="D3" s="52"/>
      <c r="E3" s="52"/>
      <c r="F3" s="52"/>
      <c r="G3" s="52"/>
      <c r="H3" s="52"/>
      <c r="I3" s="53"/>
    </row>
    <row r="4" spans="1:9" s="9" customFormat="1" ht="6" customHeight="1" x14ac:dyDescent="0.25">
      <c r="I4" s="2"/>
    </row>
    <row r="5" spans="1:9" s="9" customFormat="1" ht="12.95" customHeight="1" x14ac:dyDescent="0.25">
      <c r="D5" s="50" t="s">
        <v>29</v>
      </c>
      <c r="E5" s="24" t="s">
        <v>26</v>
      </c>
      <c r="F5" s="24"/>
      <c r="G5" s="24"/>
      <c r="H5" s="11" t="s">
        <v>16</v>
      </c>
      <c r="I5" s="56" t="s">
        <v>27</v>
      </c>
    </row>
    <row r="6" spans="1:9" s="9" customFormat="1" ht="6" customHeight="1" x14ac:dyDescent="0.25">
      <c r="E6" s="49"/>
      <c r="I6" s="2"/>
    </row>
    <row r="7" spans="1:9" s="10" customFormat="1" ht="12.95" customHeight="1" x14ac:dyDescent="0.2">
      <c r="A7" s="231">
        <v>1</v>
      </c>
      <c r="B7" s="231"/>
      <c r="C7" s="55" t="s">
        <v>0</v>
      </c>
      <c r="D7" s="119">
        <f>E7/$E$32</f>
        <v>0.02</v>
      </c>
      <c r="E7" s="184">
        <v>700000</v>
      </c>
      <c r="F7" s="189"/>
      <c r="G7" s="189"/>
      <c r="H7" s="190">
        <v>1</v>
      </c>
      <c r="I7" s="167">
        <f>E7*H7</f>
        <v>700000</v>
      </c>
    </row>
    <row r="8" spans="1:9" ht="3.95" customHeight="1" x14ac:dyDescent="0.2">
      <c r="B8" s="3"/>
      <c r="D8" s="120"/>
      <c r="E8" s="185"/>
      <c r="F8" s="67"/>
      <c r="G8" s="67"/>
      <c r="H8" s="191"/>
      <c r="I8" s="66"/>
    </row>
    <row r="9" spans="1:9" s="10" customFormat="1" ht="12.95" customHeight="1" x14ac:dyDescent="0.2">
      <c r="A9" s="231">
        <v>2</v>
      </c>
      <c r="B9" s="231"/>
      <c r="C9" s="55" t="s">
        <v>1</v>
      </c>
      <c r="D9" s="119">
        <f>E9/$E$32</f>
        <v>0.252</v>
      </c>
      <c r="E9" s="186">
        <v>9000000</v>
      </c>
      <c r="F9" s="189"/>
      <c r="G9" s="189"/>
      <c r="H9" s="192">
        <v>1</v>
      </c>
      <c r="I9" s="166">
        <f>E9*H9</f>
        <v>9000000</v>
      </c>
    </row>
    <row r="10" spans="1:9" ht="3.95" customHeight="1" x14ac:dyDescent="0.2">
      <c r="D10" s="120"/>
      <c r="E10" s="185"/>
      <c r="F10" s="67"/>
      <c r="G10" s="67"/>
      <c r="H10" s="191"/>
      <c r="I10" s="27"/>
    </row>
    <row r="11" spans="1:9" s="10" customFormat="1" ht="12.95" customHeight="1" x14ac:dyDescent="0.2">
      <c r="A11" s="231">
        <v>3</v>
      </c>
      <c r="B11" s="231"/>
      <c r="C11" s="55" t="s">
        <v>7</v>
      </c>
      <c r="D11" s="119">
        <f>E11/$E$32</f>
        <v>0.19900000000000001</v>
      </c>
      <c r="E11" s="186">
        <v>7100000</v>
      </c>
      <c r="F11" s="189"/>
      <c r="G11" s="189"/>
      <c r="H11" s="192">
        <v>1</v>
      </c>
      <c r="I11" s="166">
        <f>E11*H11</f>
        <v>7100000</v>
      </c>
    </row>
    <row r="12" spans="1:9" ht="3.95" customHeight="1" x14ac:dyDescent="0.2">
      <c r="D12" s="120"/>
      <c r="E12" s="185"/>
      <c r="F12" s="67"/>
      <c r="G12" s="67"/>
      <c r="H12" s="193"/>
      <c r="I12" s="27"/>
    </row>
    <row r="13" spans="1:9" s="9" customFormat="1" ht="12.75" customHeight="1" x14ac:dyDescent="0.2">
      <c r="A13" s="231">
        <v>4</v>
      </c>
      <c r="B13" s="231"/>
      <c r="C13" s="55" t="s">
        <v>2</v>
      </c>
      <c r="D13" s="119">
        <f>E13/$E$32</f>
        <v>0.182</v>
      </c>
      <c r="E13" s="186">
        <v>6500000</v>
      </c>
      <c r="F13" s="189"/>
      <c r="G13" s="189"/>
      <c r="H13" s="192">
        <v>1</v>
      </c>
      <c r="I13" s="166">
        <f>E13*H13</f>
        <v>6500000</v>
      </c>
    </row>
    <row r="14" spans="1:9" ht="3.95" customHeight="1" x14ac:dyDescent="0.2">
      <c r="B14" s="3"/>
      <c r="D14" s="120"/>
      <c r="E14" s="185"/>
      <c r="F14" s="67"/>
      <c r="G14" s="67"/>
      <c r="H14" s="191"/>
      <c r="I14" s="67"/>
    </row>
    <row r="15" spans="1:9" s="10" customFormat="1" ht="12.95" customHeight="1" x14ac:dyDescent="0.2">
      <c r="A15" s="231">
        <v>5</v>
      </c>
      <c r="B15" s="231"/>
      <c r="C15" s="55" t="s">
        <v>8</v>
      </c>
      <c r="D15" s="119">
        <f>E15/$E$32</f>
        <v>4.5999999999999999E-2</v>
      </c>
      <c r="E15" s="187">
        <f>SUBTOTAL(9,E16:E18)</f>
        <v>1650000</v>
      </c>
      <c r="F15" s="189"/>
      <c r="G15" s="189"/>
      <c r="H15" s="191"/>
      <c r="I15" s="111"/>
    </row>
    <row r="16" spans="1:9" ht="12.95" customHeight="1" x14ac:dyDescent="0.2">
      <c r="A16" s="153">
        <v>5</v>
      </c>
      <c r="B16" s="154" t="s">
        <v>17</v>
      </c>
      <c r="C16" s="155" t="s">
        <v>59</v>
      </c>
      <c r="D16" s="76"/>
      <c r="E16" s="188">
        <v>600000</v>
      </c>
      <c r="F16" s="189"/>
      <c r="G16" s="189"/>
      <c r="H16" s="194">
        <v>1</v>
      </c>
      <c r="I16" s="168">
        <f>H16*E16</f>
        <v>600000</v>
      </c>
    </row>
    <row r="17" spans="1:10" ht="12.95" customHeight="1" x14ac:dyDescent="0.2">
      <c r="A17" s="162">
        <v>5</v>
      </c>
      <c r="B17" s="156" t="s">
        <v>18</v>
      </c>
      <c r="C17" s="157" t="s">
        <v>60</v>
      </c>
      <c r="D17" s="77"/>
      <c r="E17" s="188">
        <v>1000000</v>
      </c>
      <c r="F17" s="189"/>
      <c r="G17" s="189"/>
      <c r="H17" s="194">
        <v>0.6</v>
      </c>
      <c r="I17" s="168">
        <f>H17*E17</f>
        <v>600000</v>
      </c>
    </row>
    <row r="18" spans="1:10" ht="12.95" customHeight="1" x14ac:dyDescent="0.2">
      <c r="A18" s="162">
        <v>5</v>
      </c>
      <c r="B18" s="156" t="s">
        <v>19</v>
      </c>
      <c r="C18" s="158" t="s">
        <v>28</v>
      </c>
      <c r="D18" s="78"/>
      <c r="E18" s="188">
        <v>50000</v>
      </c>
      <c r="F18" s="189"/>
      <c r="G18" s="189"/>
      <c r="H18" s="194">
        <v>1</v>
      </c>
      <c r="I18" s="168">
        <f>E18*H18</f>
        <v>50000</v>
      </c>
    </row>
    <row r="19" spans="1:10" ht="3.95" customHeight="1" x14ac:dyDescent="0.2">
      <c r="D19" s="120"/>
      <c r="E19" s="185"/>
      <c r="F19" s="67"/>
      <c r="G19" s="67"/>
      <c r="H19" s="191"/>
      <c r="I19" s="27"/>
    </row>
    <row r="20" spans="1:10" s="9" customFormat="1" ht="12.95" customHeight="1" x14ac:dyDescent="0.2">
      <c r="A20" s="231">
        <v>6</v>
      </c>
      <c r="B20" s="231"/>
      <c r="C20" s="55" t="s">
        <v>3</v>
      </c>
      <c r="D20" s="119">
        <f>E20/$E$32</f>
        <v>1.4E-2</v>
      </c>
      <c r="E20" s="186">
        <v>500000</v>
      </c>
      <c r="F20" s="189"/>
      <c r="G20" s="189"/>
      <c r="H20" s="192">
        <v>1</v>
      </c>
      <c r="I20" s="174">
        <f>E20*H20</f>
        <v>500000</v>
      </c>
    </row>
    <row r="21" spans="1:10" ht="3.95" customHeight="1" x14ac:dyDescent="0.2">
      <c r="B21" s="12"/>
      <c r="D21" s="121"/>
      <c r="E21" s="185"/>
      <c r="F21" s="67"/>
      <c r="G21" s="67"/>
      <c r="H21" s="191"/>
      <c r="I21" s="27"/>
    </row>
    <row r="22" spans="1:10" s="10" customFormat="1" ht="12.95" customHeight="1" x14ac:dyDescent="0.2">
      <c r="A22" s="231">
        <v>7</v>
      </c>
      <c r="B22" s="231"/>
      <c r="C22" s="55" t="s">
        <v>11</v>
      </c>
      <c r="D22" s="119">
        <f>E22/$E$32</f>
        <v>0.224</v>
      </c>
      <c r="E22" s="187">
        <f>SUBTOTAL(9,E23:E26)</f>
        <v>8000000</v>
      </c>
      <c r="F22" s="189"/>
      <c r="G22" s="189"/>
      <c r="H22" s="191"/>
      <c r="I22" s="111"/>
    </row>
    <row r="23" spans="1:10" ht="12.95" customHeight="1" x14ac:dyDescent="0.2">
      <c r="A23" s="153">
        <v>7</v>
      </c>
      <c r="B23" s="154" t="s">
        <v>17</v>
      </c>
      <c r="C23" s="155" t="s">
        <v>48</v>
      </c>
      <c r="D23" s="76"/>
      <c r="E23" s="188">
        <v>700000</v>
      </c>
      <c r="F23" s="195"/>
      <c r="G23" s="195"/>
      <c r="H23" s="194">
        <v>0</v>
      </c>
      <c r="I23" s="169">
        <f>E23*H23</f>
        <v>0</v>
      </c>
      <c r="J23" s="27"/>
    </row>
    <row r="24" spans="1:10" ht="12.95" customHeight="1" x14ac:dyDescent="0.2">
      <c r="A24" s="162">
        <v>7</v>
      </c>
      <c r="B24" s="156" t="s">
        <v>18</v>
      </c>
      <c r="C24" s="158" t="s">
        <v>49</v>
      </c>
      <c r="D24" s="77"/>
      <c r="E24" s="188">
        <v>900000</v>
      </c>
      <c r="F24" s="196"/>
      <c r="G24" s="196"/>
      <c r="H24" s="194">
        <v>1</v>
      </c>
      <c r="I24" s="169">
        <f>E24*H24</f>
        <v>900000</v>
      </c>
      <c r="J24" s="27"/>
    </row>
    <row r="25" spans="1:10" ht="12.95" customHeight="1" x14ac:dyDescent="0.2">
      <c r="A25" s="162">
        <v>7</v>
      </c>
      <c r="B25" s="156" t="s">
        <v>19</v>
      </c>
      <c r="C25" s="158" t="s">
        <v>50</v>
      </c>
      <c r="D25" s="77"/>
      <c r="E25" s="188">
        <v>400000</v>
      </c>
      <c r="F25" s="196"/>
      <c r="G25" s="196"/>
      <c r="H25" s="194">
        <v>1</v>
      </c>
      <c r="I25" s="169">
        <f>E25*H25</f>
        <v>400000</v>
      </c>
      <c r="J25" s="27"/>
    </row>
    <row r="26" spans="1:10" ht="12.95" customHeight="1" x14ac:dyDescent="0.2">
      <c r="A26" s="162">
        <v>7</v>
      </c>
      <c r="B26" s="156" t="s">
        <v>20</v>
      </c>
      <c r="C26" s="158" t="s">
        <v>51</v>
      </c>
      <c r="D26" s="78"/>
      <c r="E26" s="188">
        <v>6000000</v>
      </c>
      <c r="F26" s="197"/>
      <c r="G26" s="197"/>
      <c r="H26" s="194">
        <v>1</v>
      </c>
      <c r="I26" s="169">
        <f>E26*H26</f>
        <v>6000000</v>
      </c>
      <c r="J26" s="27"/>
    </row>
    <row r="27" spans="1:10" ht="3.95" customHeight="1" x14ac:dyDescent="0.2">
      <c r="D27" s="121"/>
      <c r="E27" s="185"/>
      <c r="F27" s="67"/>
      <c r="G27" s="67"/>
      <c r="H27" s="191"/>
      <c r="I27" s="27"/>
    </row>
    <row r="28" spans="1:10" s="10" customFormat="1" ht="12.95" customHeight="1" x14ac:dyDescent="0.2">
      <c r="A28" s="231">
        <v>8</v>
      </c>
      <c r="B28" s="231"/>
      <c r="C28" s="55" t="s">
        <v>66</v>
      </c>
      <c r="D28" s="119">
        <f>E28/$E$32</f>
        <v>6.0000000000000001E-3</v>
      </c>
      <c r="E28" s="186">
        <v>200000</v>
      </c>
      <c r="F28" s="189"/>
      <c r="G28" s="189"/>
      <c r="H28" s="192">
        <v>0</v>
      </c>
      <c r="I28" s="166">
        <f>E28*H28</f>
        <v>0</v>
      </c>
    </row>
    <row r="29" spans="1:10" ht="3.95" customHeight="1" x14ac:dyDescent="0.2">
      <c r="D29" s="121"/>
      <c r="E29" s="185"/>
      <c r="F29" s="67"/>
      <c r="G29" s="67"/>
      <c r="H29" s="193"/>
      <c r="I29" s="27"/>
    </row>
    <row r="30" spans="1:10" s="10" customFormat="1" ht="12.95" customHeight="1" x14ac:dyDescent="0.2">
      <c r="A30" s="231">
        <v>9</v>
      </c>
      <c r="B30" s="231"/>
      <c r="C30" s="55" t="s">
        <v>9</v>
      </c>
      <c r="D30" s="119">
        <f>E30/$E$32</f>
        <v>5.6000000000000001E-2</v>
      </c>
      <c r="E30" s="186">
        <v>2000000</v>
      </c>
      <c r="F30" s="189"/>
      <c r="G30" s="189"/>
      <c r="H30" s="192">
        <v>0.5</v>
      </c>
      <c r="I30" s="166">
        <f>E30*H30</f>
        <v>1000000</v>
      </c>
    </row>
    <row r="31" spans="1:10" ht="9.9499999999999993" customHeight="1" x14ac:dyDescent="0.2">
      <c r="D31" s="26"/>
      <c r="H31" s="182"/>
    </row>
    <row r="32" spans="1:10" s="70" customFormat="1" ht="12.95" customHeight="1" x14ac:dyDescent="0.25">
      <c r="A32" s="131" t="s">
        <v>12</v>
      </c>
      <c r="B32" s="131"/>
      <c r="C32" s="72"/>
      <c r="D32" s="73">
        <f>SUM(D7:D30)</f>
        <v>1</v>
      </c>
      <c r="E32" s="210">
        <f>SUBTOTAL(9,E7:E30)</f>
        <v>35650000</v>
      </c>
      <c r="F32" s="199"/>
      <c r="G32" s="199"/>
      <c r="H32" s="200"/>
      <c r="I32" s="210">
        <f>SUBTOTAL(9,I7:I30)</f>
        <v>33350000</v>
      </c>
    </row>
    <row r="33" spans="1:9" ht="3.95" customHeight="1" x14ac:dyDescent="0.25">
      <c r="B33" s="25"/>
      <c r="D33" s="26"/>
      <c r="E33" s="67"/>
      <c r="F33" s="67"/>
      <c r="G33" s="67"/>
      <c r="H33" s="198"/>
      <c r="I33" s="66"/>
    </row>
    <row r="34" spans="1:9" s="9" customFormat="1" ht="12.95" customHeight="1" x14ac:dyDescent="0.2">
      <c r="A34" s="161"/>
      <c r="B34" s="54" t="s">
        <v>71</v>
      </c>
      <c r="C34" s="55"/>
      <c r="D34" s="119"/>
      <c r="E34" s="186">
        <v>110000</v>
      </c>
      <c r="F34" s="189"/>
      <c r="G34" s="201"/>
      <c r="H34" s="192">
        <v>1</v>
      </c>
      <c r="I34" s="166">
        <f>E34*H34</f>
        <v>110000</v>
      </c>
    </row>
    <row r="35" spans="1:9" ht="9.9499999999999993" customHeight="1" x14ac:dyDescent="0.2"/>
    <row r="36" spans="1:9" s="71" customFormat="1" ht="12.95" customHeight="1" x14ac:dyDescent="0.25">
      <c r="A36" s="103" t="s">
        <v>21</v>
      </c>
      <c r="B36" s="104"/>
      <c r="C36" s="104"/>
      <c r="D36" s="104"/>
      <c r="E36" s="104"/>
      <c r="F36" s="104"/>
      <c r="G36" s="104"/>
      <c r="H36" s="105"/>
      <c r="I36" s="170">
        <f>I32+I34</f>
        <v>33460000</v>
      </c>
    </row>
    <row r="37" spans="1:9" ht="15" customHeight="1" x14ac:dyDescent="0.2"/>
    <row r="38" spans="1:9" ht="12.75" customHeight="1" x14ac:dyDescent="0.2">
      <c r="A38" s="80" t="s">
        <v>68</v>
      </c>
      <c r="B38" s="80"/>
      <c r="C38" s="81"/>
      <c r="D38" s="81"/>
      <c r="E38" s="81"/>
      <c r="F38" s="81"/>
      <c r="G38" s="81"/>
      <c r="H38" s="80"/>
      <c r="I38" s="138"/>
    </row>
    <row r="39" spans="1:9" ht="6.75" customHeight="1" x14ac:dyDescent="0.2">
      <c r="A39" s="79"/>
      <c r="B39" s="79"/>
      <c r="C39" s="79"/>
      <c r="D39" s="79"/>
      <c r="E39" s="79"/>
      <c r="F39" s="79"/>
      <c r="G39" s="79"/>
      <c r="I39" s="97"/>
    </row>
    <row r="40" spans="1:9" ht="12.75" customHeight="1" x14ac:dyDescent="0.2">
      <c r="A40" s="82" t="s">
        <v>30</v>
      </c>
      <c r="B40" s="79"/>
      <c r="C40" s="79"/>
      <c r="D40" s="79"/>
      <c r="E40" s="79"/>
      <c r="F40" s="79"/>
      <c r="G40" s="79"/>
      <c r="I40" s="97"/>
    </row>
    <row r="41" spans="1:9" ht="12.75" customHeight="1" x14ac:dyDescent="0.2">
      <c r="A41" s="13"/>
      <c r="B41" s="13"/>
      <c r="E41" s="83" t="s">
        <v>5</v>
      </c>
      <c r="F41" s="84" t="s">
        <v>4</v>
      </c>
      <c r="G41" s="84"/>
      <c r="H41" s="232" t="s">
        <v>72</v>
      </c>
      <c r="I41" s="232"/>
    </row>
    <row r="42" spans="1:9" ht="12.75" customHeight="1" x14ac:dyDescent="0.2">
      <c r="B42" s="14" t="s">
        <v>23</v>
      </c>
      <c r="C42" s="28"/>
      <c r="D42" s="28"/>
      <c r="E42" s="74">
        <v>7</v>
      </c>
      <c r="F42" s="164" t="s">
        <v>31</v>
      </c>
      <c r="G42" s="84"/>
      <c r="H42" s="202"/>
      <c r="I42" s="203"/>
    </row>
    <row r="43" spans="1:9" ht="12.75" customHeight="1" x14ac:dyDescent="0.2">
      <c r="B43" s="15" t="s">
        <v>24</v>
      </c>
      <c r="C43" s="29"/>
      <c r="D43" s="29"/>
      <c r="E43" s="75">
        <v>4</v>
      </c>
      <c r="F43" s="165" t="s">
        <v>31</v>
      </c>
      <c r="G43" s="84"/>
      <c r="H43" s="204"/>
      <c r="I43" s="205"/>
    </row>
    <row r="44" spans="1:9" ht="12.75" customHeight="1" x14ac:dyDescent="0.2">
      <c r="B44" s="15" t="s">
        <v>25</v>
      </c>
      <c r="C44" s="29"/>
      <c r="D44" s="29"/>
      <c r="E44" s="75">
        <v>2</v>
      </c>
      <c r="F44" s="165" t="s">
        <v>31</v>
      </c>
      <c r="G44" s="84"/>
      <c r="H44" s="204"/>
      <c r="I44" s="205"/>
    </row>
    <row r="45" spans="1:9" ht="12.75" customHeight="1" x14ac:dyDescent="0.2">
      <c r="B45" s="15" t="s">
        <v>52</v>
      </c>
      <c r="C45" s="29"/>
      <c r="D45" s="29"/>
      <c r="E45" s="75">
        <v>1</v>
      </c>
      <c r="F45" s="165" t="s">
        <v>6</v>
      </c>
      <c r="G45" s="84"/>
      <c r="H45" s="204"/>
      <c r="I45" s="205"/>
    </row>
    <row r="46" spans="1:9" ht="12.75" customHeight="1" x14ac:dyDescent="0.2">
      <c r="B46" s="15" t="s">
        <v>32</v>
      </c>
      <c r="C46" s="29"/>
      <c r="D46" s="29"/>
      <c r="E46" s="75">
        <v>2</v>
      </c>
      <c r="F46" s="165" t="s">
        <v>6</v>
      </c>
      <c r="G46" s="84"/>
      <c r="H46" s="202"/>
      <c r="I46" s="203"/>
    </row>
    <row r="47" spans="1:9" ht="4.5" customHeight="1" x14ac:dyDescent="0.2">
      <c r="A47" s="13"/>
      <c r="B47" s="13"/>
      <c r="C47" s="13"/>
      <c r="E47" s="87"/>
      <c r="F47" s="87"/>
      <c r="G47" s="7"/>
      <c r="H47" s="205"/>
      <c r="I47" s="205"/>
    </row>
    <row r="48" spans="1:9" ht="12.75" customHeight="1" x14ac:dyDescent="0.25">
      <c r="B48" s="220"/>
      <c r="C48" s="159" t="s">
        <v>64</v>
      </c>
      <c r="D48" s="29"/>
      <c r="E48" s="75">
        <v>0</v>
      </c>
      <c r="F48" s="165" t="s">
        <v>74</v>
      </c>
      <c r="G48" s="7"/>
      <c r="H48" s="206"/>
      <c r="I48" s="207"/>
    </row>
    <row r="49" spans="1:14" ht="12.75" customHeight="1" x14ac:dyDescent="0.25">
      <c r="B49" s="220"/>
      <c r="C49" s="159" t="s">
        <v>62</v>
      </c>
      <c r="D49" s="29"/>
      <c r="E49" s="75">
        <v>0</v>
      </c>
      <c r="F49" s="165" t="s">
        <v>75</v>
      </c>
      <c r="G49" s="7"/>
      <c r="H49" s="204"/>
      <c r="I49" s="208"/>
    </row>
    <row r="50" spans="1:14" ht="12.75" customHeight="1" x14ac:dyDescent="0.25">
      <c r="B50" s="220"/>
      <c r="C50" s="159" t="s">
        <v>63</v>
      </c>
      <c r="D50" s="29"/>
      <c r="E50" s="75">
        <v>1</v>
      </c>
      <c r="F50" s="165" t="s">
        <v>75</v>
      </c>
      <c r="G50" s="7"/>
      <c r="H50" s="204"/>
      <c r="I50" s="208"/>
    </row>
    <row r="51" spans="1:14" ht="12.75" customHeight="1" x14ac:dyDescent="0.25">
      <c r="B51" s="220"/>
      <c r="C51" s="159" t="s">
        <v>65</v>
      </c>
      <c r="D51" s="29"/>
      <c r="E51" s="75">
        <v>0</v>
      </c>
      <c r="F51" s="165" t="s">
        <v>74</v>
      </c>
      <c r="G51" s="7"/>
      <c r="H51" s="202"/>
      <c r="I51" s="209"/>
    </row>
    <row r="52" spans="1:14" ht="4.5" customHeight="1" x14ac:dyDescent="0.2">
      <c r="A52" s="13"/>
      <c r="B52" s="13"/>
      <c r="E52" s="87"/>
      <c r="F52" s="87"/>
      <c r="G52" s="87"/>
      <c r="I52" s="139"/>
      <c r="L52" s="139"/>
    </row>
    <row r="53" spans="1:14" ht="12.75" customHeight="1" x14ac:dyDescent="0.2">
      <c r="B53" s="13" t="s">
        <v>22</v>
      </c>
      <c r="C53" s="88"/>
      <c r="D53" s="89"/>
      <c r="E53" s="90">
        <f>SUM(E42:E52)</f>
        <v>17</v>
      </c>
      <c r="F53" s="89"/>
      <c r="G53" s="89"/>
      <c r="I53" s="139"/>
    </row>
    <row r="54" spans="1:14" ht="12.95" customHeight="1" x14ac:dyDescent="0.2">
      <c r="B54" s="13"/>
      <c r="C54" s="89"/>
      <c r="D54" s="89"/>
      <c r="E54" s="89"/>
      <c r="F54" s="89"/>
      <c r="G54" s="89"/>
      <c r="I54" s="139"/>
    </row>
    <row r="55" spans="1:14" ht="12.95" customHeight="1" x14ac:dyDescent="0.2">
      <c r="A55" s="82" t="s">
        <v>15</v>
      </c>
      <c r="B55" s="82"/>
      <c r="C55" s="79"/>
      <c r="D55" s="79"/>
      <c r="E55" s="79"/>
      <c r="F55" s="79"/>
      <c r="G55" s="79"/>
      <c r="H55" s="137"/>
      <c r="I55" s="1"/>
    </row>
    <row r="56" spans="1:14" ht="4.1500000000000004" customHeight="1" x14ac:dyDescent="0.2">
      <c r="A56" s="82"/>
      <c r="B56" s="82"/>
      <c r="C56" s="82"/>
      <c r="I56" s="1"/>
    </row>
    <row r="57" spans="1:14" ht="12.75" customHeight="1" x14ac:dyDescent="0.2">
      <c r="A57" s="91" t="s">
        <v>10</v>
      </c>
      <c r="B57" s="91"/>
      <c r="E57" s="106">
        <f>I36</f>
        <v>33460000</v>
      </c>
      <c r="I57" s="1"/>
    </row>
    <row r="58" spans="1:14" ht="3.95" customHeight="1" x14ac:dyDescent="0.25">
      <c r="A58" s="13"/>
      <c r="B58" s="13"/>
      <c r="C58" s="13"/>
      <c r="D58" s="13"/>
      <c r="E58" s="88"/>
      <c r="I58"/>
    </row>
    <row r="59" spans="1:14" ht="12.75" customHeight="1" x14ac:dyDescent="0.2">
      <c r="A59" s="13" t="s">
        <v>33</v>
      </c>
      <c r="B59" s="13"/>
      <c r="E59" s="68">
        <f>0.0188*E53+1.0219</f>
        <v>1.34</v>
      </c>
      <c r="F59" s="233" t="str">
        <f>IF(I36&lt;2000000,"! gemäß PL.9b (3): Wenn die Bemessungsgrundlage niedriger ist als 2 Mio. €, sollte der Ermittlungsweg über Abschätzung des Büro- / Personalaufwandes gewählt werden","")</f>
        <v/>
      </c>
      <c r="G59" s="233"/>
      <c r="H59" s="233"/>
      <c r="I59" s="233"/>
    </row>
    <row r="60" spans="1:14" ht="4.1500000000000004" customHeight="1" x14ac:dyDescent="0.2">
      <c r="A60" s="13"/>
      <c r="B60" s="13"/>
      <c r="E60" s="22"/>
      <c r="F60" s="233"/>
      <c r="G60" s="233"/>
      <c r="H60" s="233"/>
      <c r="I60" s="233"/>
    </row>
    <row r="61" spans="1:14" ht="12.75" customHeight="1" x14ac:dyDescent="0.3">
      <c r="A61" s="17" t="s">
        <v>47</v>
      </c>
      <c r="B61" s="13"/>
      <c r="E61" s="133">
        <f>IF(E57&lt;100000000,(-0.1743*LN(E57)+4.529)*E59/100,(-0.1743*LN(100000000)+4.529)*E59/100)</f>
        <v>2.0222E-2</v>
      </c>
      <c r="F61" s="233"/>
      <c r="G61" s="233"/>
      <c r="H61" s="233"/>
      <c r="I61" s="233"/>
      <c r="N61" s="228"/>
    </row>
    <row r="62" spans="1:14" ht="12.75" customHeight="1" x14ac:dyDescent="0.2">
      <c r="A62" s="67" t="s">
        <v>56</v>
      </c>
      <c r="B62" s="13"/>
      <c r="C62" s="88"/>
      <c r="D62" s="89"/>
      <c r="E62" s="171">
        <v>0</v>
      </c>
      <c r="F62" s="233"/>
      <c r="G62" s="233"/>
      <c r="H62" s="233"/>
      <c r="I62" s="233"/>
    </row>
    <row r="63" spans="1:14" ht="3.95" customHeight="1" x14ac:dyDescent="0.25">
      <c r="A63" s="13"/>
      <c r="B63" s="13"/>
      <c r="E63" s="92"/>
      <c r="F63" s="92"/>
      <c r="G63" s="92"/>
      <c r="I63"/>
    </row>
    <row r="64" spans="1:14" ht="15" customHeight="1" x14ac:dyDescent="0.3">
      <c r="A64" s="16" t="s">
        <v>58</v>
      </c>
      <c r="B64" s="14"/>
      <c r="C64" s="93"/>
      <c r="D64" s="93"/>
      <c r="E64" s="94"/>
      <c r="F64" s="140">
        <f>E57*E61*(1+E62)</f>
        <v>676628</v>
      </c>
      <c r="G64" s="163"/>
      <c r="I64" s="1"/>
    </row>
    <row r="65" spans="1:13" ht="3.95" customHeight="1" x14ac:dyDescent="0.2">
      <c r="A65" s="17"/>
      <c r="B65" s="13"/>
      <c r="C65" s="79"/>
      <c r="D65" s="79"/>
      <c r="E65" s="122"/>
      <c r="F65" s="95"/>
      <c r="G65" s="95"/>
      <c r="I65" s="23"/>
    </row>
    <row r="66" spans="1:13" ht="12.95" customHeight="1" x14ac:dyDescent="0.2">
      <c r="A66" s="17"/>
      <c r="B66" s="13"/>
      <c r="C66" s="79"/>
      <c r="D66" s="147" t="s">
        <v>61</v>
      </c>
      <c r="E66" s="83" t="s">
        <v>5</v>
      </c>
      <c r="F66" s="95"/>
      <c r="G66" s="147"/>
      <c r="H66" s="83"/>
      <c r="I66" s="134"/>
    </row>
    <row r="67" spans="1:13" ht="12.75" customHeight="1" x14ac:dyDescent="0.2">
      <c r="A67" s="13" t="s">
        <v>36</v>
      </c>
      <c r="B67" s="79"/>
      <c r="D67" s="148">
        <v>0.26</v>
      </c>
      <c r="E67" s="123">
        <v>0.26</v>
      </c>
      <c r="F67" s="97">
        <f>$F$64*E67</f>
        <v>175923</v>
      </c>
      <c r="G67" s="148"/>
      <c r="H67" s="221"/>
      <c r="I67" s="97"/>
    </row>
    <row r="68" spans="1:13" ht="12.75" customHeight="1" x14ac:dyDescent="0.2">
      <c r="A68" s="13" t="s">
        <v>37</v>
      </c>
      <c r="B68" s="79"/>
      <c r="D68" s="149">
        <v>0.21</v>
      </c>
      <c r="E68" s="124">
        <v>0.21</v>
      </c>
      <c r="F68" s="97">
        <f>$F$64*E68</f>
        <v>142092</v>
      </c>
      <c r="G68" s="149"/>
      <c r="H68" s="222"/>
      <c r="I68" s="97"/>
    </row>
    <row r="69" spans="1:13" ht="12.75" customHeight="1" x14ac:dyDescent="0.2">
      <c r="A69" s="13" t="s">
        <v>38</v>
      </c>
      <c r="B69" s="79"/>
      <c r="D69" s="149">
        <v>0.19</v>
      </c>
      <c r="E69" s="124">
        <v>0.19</v>
      </c>
      <c r="F69" s="97">
        <f>$F$64*E69</f>
        <v>128559</v>
      </c>
      <c r="G69" s="149"/>
      <c r="H69" s="222"/>
      <c r="I69" s="97"/>
    </row>
    <row r="70" spans="1:13" ht="12.75" customHeight="1" x14ac:dyDescent="0.2">
      <c r="A70" s="13" t="s">
        <v>39</v>
      </c>
      <c r="B70" s="79"/>
      <c r="D70" s="149">
        <v>0.26</v>
      </c>
      <c r="E70" s="124">
        <v>0.26</v>
      </c>
      <c r="F70" s="97">
        <f>$F$64*E70</f>
        <v>175923</v>
      </c>
      <c r="G70" s="149"/>
      <c r="H70" s="222"/>
      <c r="I70" s="97"/>
    </row>
    <row r="71" spans="1:13" ht="12.75" customHeight="1" x14ac:dyDescent="0.2">
      <c r="A71" s="14" t="s">
        <v>40</v>
      </c>
      <c r="B71" s="93"/>
      <c r="C71" s="28"/>
      <c r="D71" s="150">
        <v>0.08</v>
      </c>
      <c r="E71" s="125">
        <v>0.08</v>
      </c>
      <c r="F71" s="99">
        <f>$F$64*E71</f>
        <v>54130</v>
      </c>
      <c r="G71" s="150"/>
      <c r="H71" s="223"/>
      <c r="I71" s="99"/>
    </row>
    <row r="72" spans="1:13" s="214" customFormat="1" ht="18.600000000000001" customHeight="1" x14ac:dyDescent="0.25">
      <c r="A72" s="211" t="s">
        <v>41</v>
      </c>
      <c r="B72" s="211"/>
      <c r="C72" s="211"/>
      <c r="D72" s="225">
        <f>SUM(D67:D71)</f>
        <v>1</v>
      </c>
      <c r="E72" s="212">
        <f>SUM(E67:E71)</f>
        <v>1</v>
      </c>
      <c r="F72" s="213">
        <f>SUM(F67:F71)</f>
        <v>676627</v>
      </c>
      <c r="H72" s="212"/>
      <c r="I72" s="213"/>
    </row>
    <row r="73" spans="1:13" ht="12.75" customHeight="1" x14ac:dyDescent="0.2">
      <c r="A73" s="93" t="s">
        <v>73</v>
      </c>
      <c r="B73" s="98"/>
      <c r="C73" s="28"/>
      <c r="D73" s="215">
        <v>0.05</v>
      </c>
      <c r="E73" s="216">
        <v>0.05</v>
      </c>
      <c r="F73" s="99">
        <f>$F$64*E73</f>
        <v>33831</v>
      </c>
      <c r="G73" s="218"/>
      <c r="H73" s="99"/>
      <c r="I73" s="219"/>
    </row>
    <row r="74" spans="1:13" ht="12.75" customHeight="1" x14ac:dyDescent="0.2">
      <c r="A74" s="100" t="s">
        <v>76</v>
      </c>
      <c r="B74" s="217"/>
      <c r="C74" s="13"/>
      <c r="D74" s="224">
        <f>SUM(D72:D73)</f>
        <v>1.05</v>
      </c>
      <c r="E74" s="101">
        <f>E72+E73</f>
        <v>1.05</v>
      </c>
      <c r="F74" s="213">
        <f>F73</f>
        <v>33831</v>
      </c>
      <c r="H74" s="101"/>
      <c r="I74" s="65">
        <f>F72+F74</f>
        <v>710458</v>
      </c>
      <c r="K74" s="8"/>
    </row>
    <row r="75" spans="1:13" ht="12.75" customHeight="1" x14ac:dyDescent="0.2">
      <c r="A75" s="100"/>
      <c r="B75" s="13"/>
      <c r="D75" s="101"/>
      <c r="E75" s="101"/>
      <c r="F75" s="102"/>
      <c r="G75" s="7"/>
      <c r="I75" s="134"/>
    </row>
    <row r="76" spans="1:13" ht="12.75" customHeight="1" x14ac:dyDescent="0.25">
      <c r="A76" s="67" t="s">
        <v>55</v>
      </c>
      <c r="E76" s="172">
        <v>0</v>
      </c>
      <c r="F76" s="132">
        <v>0</v>
      </c>
      <c r="G76" s="7"/>
      <c r="I76" s="57">
        <f>E76*F76</f>
        <v>0</v>
      </c>
      <c r="J76" s="8"/>
      <c r="K76"/>
      <c r="L76"/>
      <c r="M76"/>
    </row>
    <row r="77" spans="1:13" ht="3.95" customHeight="1" x14ac:dyDescent="0.25">
      <c r="E77" s="26"/>
      <c r="I77"/>
    </row>
    <row r="78" spans="1:13" s="17" customFormat="1" ht="12.75" x14ac:dyDescent="0.2">
      <c r="A78" s="60" t="s">
        <v>44</v>
      </c>
      <c r="B78" s="61"/>
      <c r="C78" s="62"/>
      <c r="D78" s="64"/>
      <c r="E78" s="126"/>
      <c r="F78" s="63"/>
      <c r="G78" s="63"/>
      <c r="H78" s="63"/>
      <c r="I78" s="65">
        <f>I74+I76</f>
        <v>710458</v>
      </c>
    </row>
    <row r="79" spans="1:13" s="17" customFormat="1" ht="3.95" customHeight="1" x14ac:dyDescent="0.2">
      <c r="B79" s="19"/>
      <c r="C79" s="19"/>
      <c r="D79" s="34"/>
      <c r="E79" s="127"/>
      <c r="F79" s="36"/>
      <c r="I79" s="57"/>
    </row>
    <row r="80" spans="1:13" s="17" customFormat="1" ht="12.75" x14ac:dyDescent="0.2">
      <c r="A80" s="37" t="s">
        <v>13</v>
      </c>
      <c r="B80" s="18"/>
      <c r="C80" s="19"/>
      <c r="D80" s="35"/>
      <c r="E80" s="128">
        <v>0.04</v>
      </c>
      <c r="F80" s="36"/>
      <c r="G80" s="36"/>
      <c r="I80" s="57">
        <f>ROUND(I78*E80,2)</f>
        <v>28418</v>
      </c>
    </row>
    <row r="81" spans="1:9" s="17" customFormat="1" ht="3" customHeight="1" x14ac:dyDescent="0.2">
      <c r="A81" s="38"/>
      <c r="B81" s="39"/>
      <c r="C81" s="40"/>
      <c r="D81" s="20"/>
      <c r="E81" s="127"/>
      <c r="F81" s="36"/>
      <c r="G81" s="36"/>
      <c r="I81" s="58"/>
    </row>
    <row r="82" spans="1:9" s="17" customFormat="1" ht="3" customHeight="1" x14ac:dyDescent="0.2">
      <c r="B82" s="18"/>
      <c r="C82" s="19"/>
      <c r="D82" s="45"/>
      <c r="E82" s="130"/>
      <c r="F82" s="48"/>
      <c r="G82" s="48"/>
      <c r="H82" s="46"/>
      <c r="I82" s="57"/>
    </row>
    <row r="83" spans="1:9" s="17" customFormat="1" ht="12.75" x14ac:dyDescent="0.2">
      <c r="A83" s="41" t="s">
        <v>45</v>
      </c>
      <c r="B83" s="42"/>
      <c r="C83" s="43"/>
      <c r="D83" s="20"/>
      <c r="E83" s="127"/>
      <c r="F83" s="36"/>
      <c r="G83" s="36"/>
      <c r="I83" s="59">
        <f>SUM(I78:I80)</f>
        <v>738876</v>
      </c>
    </row>
    <row r="84" spans="1:9" s="17" customFormat="1" ht="12.75" x14ac:dyDescent="0.2">
      <c r="A84" s="17" t="s">
        <v>14</v>
      </c>
      <c r="B84" s="18"/>
      <c r="C84" s="19"/>
      <c r="D84" s="20"/>
      <c r="E84" s="21">
        <v>0.2</v>
      </c>
      <c r="F84" s="21"/>
      <c r="G84" s="21"/>
      <c r="I84" s="57">
        <f>ROUND(I83*E84,2)</f>
        <v>147775</v>
      </c>
    </row>
    <row r="85" spans="1:9" s="17" customFormat="1" ht="3" customHeight="1" x14ac:dyDescent="0.2">
      <c r="B85" s="18"/>
      <c r="C85" s="19"/>
      <c r="D85" s="20"/>
      <c r="E85" s="36"/>
      <c r="F85" s="36"/>
      <c r="G85" s="36"/>
      <c r="I85" s="57"/>
    </row>
    <row r="86" spans="1:9" s="17" customFormat="1" ht="12.75" x14ac:dyDescent="0.2">
      <c r="A86" s="107" t="s">
        <v>46</v>
      </c>
      <c r="B86" s="116"/>
      <c r="C86" s="108"/>
      <c r="D86" s="117"/>
      <c r="E86" s="110"/>
      <c r="F86" s="110"/>
      <c r="G86" s="110"/>
      <c r="H86" s="109"/>
      <c r="I86" s="118">
        <f>SUM(I82:I84)</f>
        <v>886651</v>
      </c>
    </row>
    <row r="87" spans="1:9" ht="5.0999999999999996" customHeight="1" x14ac:dyDescent="0.2"/>
    <row r="88" spans="1:9" s="112" customFormat="1" ht="12.75" x14ac:dyDescent="0.2">
      <c r="A88" s="112" t="s">
        <v>54</v>
      </c>
      <c r="B88" s="113"/>
      <c r="E88" s="144">
        <f>I83/E32</f>
        <v>2.0726000000000001E-2</v>
      </c>
      <c r="H88" s="114"/>
      <c r="I88" s="115"/>
    </row>
  </sheetData>
  <sheetProtection algorithmName="SHA-512" hashValue="+Q+vGgeorpyL5d03BHM6ZyIJBJOk9PuqcU8EIIniTwESROaVtdWHt3u1zynXzc8E/0OlflXbvxS3u0KR38iH5A==" saltValue="JiI/I0YCP2Mvb2Fij8YwwA==" spinCount="100000" sheet="1" objects="1" scenarios="1"/>
  <mergeCells count="12">
    <mergeCell ref="H2:I2"/>
    <mergeCell ref="A7:B7"/>
    <mergeCell ref="A9:B9"/>
    <mergeCell ref="A11:B11"/>
    <mergeCell ref="A13:B13"/>
    <mergeCell ref="A15:B15"/>
    <mergeCell ref="F59:I62"/>
    <mergeCell ref="A28:B28"/>
    <mergeCell ref="A30:B30"/>
    <mergeCell ref="A20:B20"/>
    <mergeCell ref="A22:B22"/>
    <mergeCell ref="H41:I41"/>
  </mergeCells>
  <phoneticPr fontId="53" type="noConversion"/>
  <pageMargins left="0.70866141732283472" right="0.70866141732283472" top="0.74803149606299213" bottom="0.74803149606299213" header="0.31496062992125984" footer="0.31496062992125984"/>
  <pageSetup paperSize="9" scale="72" fitToHeight="2" pageOrder="overThenDown" orientation="portrait" r:id="rId1"/>
  <headerFooter>
    <oddHeader>&amp;L&amp;"Arial,Fett"&amp;K01+041Angebot Projektleitung 2.b&amp;"Arial,Standard"
nach VM.PL.2023&amp;R&amp;"Arial,Standard"&amp;K01+041Version 1
Stand: 15.09.2023</oddHeader>
    <oddFooter>&amp;L&amp;"Arial,Fett"&amp;K01+041LM.VM.2023&amp;"Arial,Standard"  |  Projektleitung 2.b  |  Angebotsformular&amp;R&amp;"Arial,Standard"&amp;K01+041&amp;P/&amp;N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Scroll Bar 1">
              <controlPr defaultSize="0" autoPict="0">
                <anchor moveWithCells="1">
                  <from>
                    <xdr:col>7</xdr:col>
                    <xdr:colOff>19050</xdr:colOff>
                    <xdr:row>41</xdr:row>
                    <xdr:rowOff>28575</xdr:rowOff>
                  </from>
                  <to>
                    <xdr:col>8</xdr:col>
                    <xdr:colOff>1019175</xdr:colOff>
                    <xdr:row>41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Scroll Bar 2">
              <controlPr defaultSize="0" autoPict="0">
                <anchor moveWithCells="1">
                  <from>
                    <xdr:col>7</xdr:col>
                    <xdr:colOff>19050</xdr:colOff>
                    <xdr:row>42</xdr:row>
                    <xdr:rowOff>28575</xdr:rowOff>
                  </from>
                  <to>
                    <xdr:col>8</xdr:col>
                    <xdr:colOff>1028700</xdr:colOff>
                    <xdr:row>42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Scroll Bar 3">
              <controlPr defaultSize="0" autoPict="0">
                <anchor moveWithCells="1">
                  <from>
                    <xdr:col>7</xdr:col>
                    <xdr:colOff>28575</xdr:colOff>
                    <xdr:row>43</xdr:row>
                    <xdr:rowOff>28575</xdr:rowOff>
                  </from>
                  <to>
                    <xdr:col>8</xdr:col>
                    <xdr:colOff>1028700</xdr:colOff>
                    <xdr:row>43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7" name="Scroll Bar 4">
              <controlPr defaultSize="0" autoPict="0">
                <anchor moveWithCells="1">
                  <from>
                    <xdr:col>7</xdr:col>
                    <xdr:colOff>19050</xdr:colOff>
                    <xdr:row>44</xdr:row>
                    <xdr:rowOff>28575</xdr:rowOff>
                  </from>
                  <to>
                    <xdr:col>8</xdr:col>
                    <xdr:colOff>1028700</xdr:colOff>
                    <xdr:row>44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8" name="Scroll Bar 5">
              <controlPr defaultSize="0" autoPict="0">
                <anchor moveWithCells="1">
                  <from>
                    <xdr:col>7</xdr:col>
                    <xdr:colOff>19050</xdr:colOff>
                    <xdr:row>45</xdr:row>
                    <xdr:rowOff>28575</xdr:rowOff>
                  </from>
                  <to>
                    <xdr:col>8</xdr:col>
                    <xdr:colOff>1028700</xdr:colOff>
                    <xdr:row>45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9" name="Scroll Bar 6">
              <controlPr defaultSize="0" autoPict="0">
                <anchor moveWithCells="1">
                  <from>
                    <xdr:col>7</xdr:col>
                    <xdr:colOff>19050</xdr:colOff>
                    <xdr:row>47</xdr:row>
                    <xdr:rowOff>28575</xdr:rowOff>
                  </from>
                  <to>
                    <xdr:col>8</xdr:col>
                    <xdr:colOff>1028700</xdr:colOff>
                    <xdr:row>47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10" name="Scroll Bar 7">
              <controlPr defaultSize="0" autoPict="0">
                <anchor moveWithCells="1">
                  <from>
                    <xdr:col>7</xdr:col>
                    <xdr:colOff>28575</xdr:colOff>
                    <xdr:row>48</xdr:row>
                    <xdr:rowOff>28575</xdr:rowOff>
                  </from>
                  <to>
                    <xdr:col>8</xdr:col>
                    <xdr:colOff>1028700</xdr:colOff>
                    <xdr:row>48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11" name="Scroll Bar 8">
              <controlPr defaultSize="0" autoPict="0">
                <anchor moveWithCells="1">
                  <from>
                    <xdr:col>7</xdr:col>
                    <xdr:colOff>19050</xdr:colOff>
                    <xdr:row>49</xdr:row>
                    <xdr:rowOff>28575</xdr:rowOff>
                  </from>
                  <to>
                    <xdr:col>8</xdr:col>
                    <xdr:colOff>1028700</xdr:colOff>
                    <xdr:row>49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12" name="Scroll Bar 9">
              <controlPr defaultSize="0" autoPict="0">
                <anchor moveWithCells="1">
                  <from>
                    <xdr:col>7</xdr:col>
                    <xdr:colOff>19050</xdr:colOff>
                    <xdr:row>50</xdr:row>
                    <xdr:rowOff>28575</xdr:rowOff>
                  </from>
                  <to>
                    <xdr:col>8</xdr:col>
                    <xdr:colOff>1028700</xdr:colOff>
                    <xdr:row>50</xdr:row>
                    <xdr:rowOff>133350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BMGL_PL2.a</vt:lpstr>
      <vt:lpstr>BMGL_PL2.b</vt:lpstr>
      <vt:lpstr>BMGL_PL2.a!Druckbereich</vt:lpstr>
      <vt:lpstr>BMGL_PL2.b!Druckbereich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Kienbeck Kerstin</dc:creator>
  <cp:lastModifiedBy>Kienbeck Kerstin</cp:lastModifiedBy>
  <cp:lastPrinted>2023-11-16T07:41:38Z</cp:lastPrinted>
  <dcterms:created xsi:type="dcterms:W3CDTF">2009-05-04T08:45:42Z</dcterms:created>
  <dcterms:modified xsi:type="dcterms:W3CDTF">2023-11-16T17:05:06Z</dcterms:modified>
</cp:coreProperties>
</file>